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/>
  </bookViews>
  <sheets>
    <sheet name="клинична л-рия" sheetId="1" r:id="rId1"/>
  </sheets>
  <definedNames>
    <definedName name="_xlnm.Print_Area" localSheetId="0">'клинична л-рия'!$A$1:$J$138</definedName>
  </definedNames>
  <calcPr calcId="145621"/>
</workbook>
</file>

<file path=xl/calcChain.xml><?xml version="1.0" encoding="utf-8"?>
<calcChain xmlns="http://schemas.openxmlformats.org/spreadsheetml/2006/main">
  <c r="AS35" i="1" l="1"/>
  <c r="W71" i="1" l="1"/>
  <c r="W70" i="1"/>
  <c r="W69" i="1"/>
  <c r="W68" i="1"/>
  <c r="W67" i="1"/>
  <c r="W66" i="1"/>
  <c r="W61" i="1"/>
  <c r="W60" i="1"/>
  <c r="W59" i="1"/>
  <c r="W56" i="1"/>
  <c r="W55" i="1"/>
  <c r="X54" i="1"/>
  <c r="W53" i="1"/>
  <c r="W52" i="1"/>
  <c r="W51" i="1"/>
  <c r="W50" i="1"/>
  <c r="W49" i="1"/>
  <c r="W48" i="1"/>
  <c r="W47" i="1"/>
  <c r="W46" i="1"/>
  <c r="X42" i="1"/>
  <c r="W18" i="1"/>
  <c r="W17" i="1"/>
  <c r="W16" i="1"/>
  <c r="W15" i="1"/>
  <c r="W14" i="1"/>
  <c r="W13" i="1"/>
  <c r="W12" i="1"/>
  <c r="X10" i="1"/>
  <c r="BG70" i="1" l="1"/>
  <c r="BG69" i="1"/>
  <c r="BG61" i="1"/>
  <c r="BG60" i="1"/>
  <c r="AE53" i="1"/>
  <c r="AD53" i="1"/>
  <c r="AE52" i="1"/>
  <c r="AD52" i="1"/>
  <c r="AE51" i="1"/>
  <c r="AD51" i="1"/>
  <c r="AE50" i="1"/>
  <c r="AD50" i="1"/>
  <c r="AE49" i="1"/>
  <c r="AD49" i="1"/>
  <c r="AE48" i="1"/>
  <c r="AD48" i="1"/>
  <c r="AE47" i="1"/>
  <c r="AD47" i="1"/>
  <c r="AE46" i="1"/>
  <c r="AD46" i="1"/>
  <c r="AE18" i="1"/>
  <c r="AD18" i="1"/>
  <c r="AE17" i="1"/>
  <c r="AD17" i="1"/>
  <c r="AE16" i="1"/>
  <c r="AD16" i="1"/>
  <c r="AE15" i="1"/>
  <c r="AD15" i="1"/>
  <c r="AE14" i="1"/>
  <c r="AD14" i="1"/>
  <c r="AE13" i="1"/>
  <c r="AD13" i="1"/>
  <c r="AE12" i="1"/>
  <c r="AD12" i="1"/>
  <c r="AE9" i="1"/>
  <c r="AD9" i="1"/>
  <c r="AE8" i="1"/>
  <c r="AD8" i="1"/>
  <c r="AE7" i="1"/>
  <c r="AD7" i="1"/>
  <c r="AE6" i="1"/>
  <c r="AD6" i="1"/>
  <c r="AE5" i="1"/>
  <c r="AE10" i="1" s="1"/>
  <c r="AD5" i="1"/>
  <c r="O137" i="1"/>
  <c r="Q137" i="1" s="1"/>
  <c r="O136" i="1"/>
  <c r="Q136" i="1" s="1"/>
  <c r="O135" i="1"/>
  <c r="Q135" i="1" s="1"/>
  <c r="O134" i="1"/>
  <c r="Q134" i="1" s="1"/>
  <c r="AE54" i="1" l="1"/>
</calcChain>
</file>

<file path=xl/sharedStrings.xml><?xml version="1.0" encoding="utf-8"?>
<sst xmlns="http://schemas.openxmlformats.org/spreadsheetml/2006/main" count="806" uniqueCount="453">
  <si>
    <t>Наименование</t>
  </si>
  <si>
    <t>Прогнозен разход за 1 година</t>
  </si>
  <si>
    <t>Мерна единица</t>
  </si>
  <si>
    <t>Предлагана опаковка</t>
  </si>
  <si>
    <t>Фирма производител</t>
  </si>
  <si>
    <t>Каталожен №</t>
  </si>
  <si>
    <t>Цена на 1ml/1бр./1 литър без ДДС в лева</t>
  </si>
  <si>
    <t>Цена на  предлагана опаковка без ДДС</t>
  </si>
  <si>
    <t>Цена за разход за 1 година</t>
  </si>
  <si>
    <t>КОАГУЛАЦИЯ - КОМПЛЕКСНО за всички продукти от позиция 1 до 5 вкл</t>
  </si>
  <si>
    <t>Тромбопластин</t>
  </si>
  <si>
    <t>АРТТ-набор р-ви</t>
  </si>
  <si>
    <t>8x15ml</t>
  </si>
  <si>
    <t>Набор р-ви за фибриноген</t>
  </si>
  <si>
    <t>6x50ml</t>
  </si>
  <si>
    <t>Контролна плазма</t>
  </si>
  <si>
    <t>8x5ml</t>
  </si>
  <si>
    <t>Плазма за калибрация</t>
  </si>
  <si>
    <t>5 ml</t>
  </si>
  <si>
    <t>ЕКСПРЕСНИ ТЕСТОВЕ</t>
  </si>
  <si>
    <t>Тест за COVID-19 IgG /IgM тест касета</t>
  </si>
  <si>
    <t>200 теста</t>
  </si>
  <si>
    <t>Influenza A+B Rapid test cassette</t>
  </si>
  <si>
    <t>Тест  за HIV скрининг тест</t>
  </si>
  <si>
    <t>Тест за HBS Ag скрининг тест</t>
  </si>
  <si>
    <t>100 теста</t>
  </si>
  <si>
    <t>Тест за HAV скрининг тест</t>
  </si>
  <si>
    <t>50 теста</t>
  </si>
  <si>
    <t>Тест за HCV скрининг тест</t>
  </si>
  <si>
    <t>Тест за IM-бърз тест касета</t>
  </si>
  <si>
    <t>ГАЗОВ АНАЛИЗАТОР ESCHWEILER  COMBI LINE /затворена система/ комплексно за всички продукти от позиция 13 до 27 вкл</t>
  </si>
  <si>
    <t>Контролни ампули 3 нива</t>
  </si>
  <si>
    <t>60 амп</t>
  </si>
  <si>
    <t xml:space="preserve">Капилярки за кръв 2,30x75mm min.130mkl Li - heparinized  80 IU/ml </t>
  </si>
  <si>
    <t>3000 бр</t>
  </si>
  <si>
    <t>Тапички за капилярки</t>
  </si>
  <si>
    <t>1000 бр</t>
  </si>
  <si>
    <t>РО електрод</t>
  </si>
  <si>
    <t>1 бр.</t>
  </si>
  <si>
    <t>РСО електрод</t>
  </si>
  <si>
    <t>РН електрод</t>
  </si>
  <si>
    <t>Референтен електрод</t>
  </si>
  <si>
    <t>Телчета  за капилярки</t>
  </si>
  <si>
    <t>1 оп.x 500бр.</t>
  </si>
  <si>
    <t>Мембрани за електроди</t>
  </si>
  <si>
    <t>8x 1бр.</t>
  </si>
  <si>
    <t>ESCHWEILER AUTOMATIC ANALYZING SYSTEMS  CLEAN 1 Protein remover 100 ml</t>
  </si>
  <si>
    <t>200 ml</t>
  </si>
  <si>
    <t>COMBI-line BGA+ISE Промиващ  разтвор WASH 2 ( 250 ml)</t>
  </si>
  <si>
    <t>2750 ml</t>
  </si>
  <si>
    <t>COMBI-line BGA+ISE Калибриращ  разтвор BGA 3 нисък( 130 ml)</t>
  </si>
  <si>
    <t>2340 ml</t>
  </si>
  <si>
    <t>COMBI LINE BGA+ISE Калибриращ разтвор BGA 4 висок (130 ml)</t>
  </si>
  <si>
    <t>COMBI LINE BGA+ISE Калибриращ разтвор CAL 3 нисък (150 ml)</t>
  </si>
  <si>
    <t>COMBI LINE BGA+ISE Калибриращ разтвор CAL 4 висок (150 ml)</t>
  </si>
  <si>
    <t>ХЕМАТОЛОГИЧЕН АНАЛИЗАТОР МЕДОНИК  М/серия/затворена система/ комплексно за всички продукти от позиция 28 до 32 вкл</t>
  </si>
  <si>
    <t>Контролна кръв три нива</t>
  </si>
  <si>
    <t>54 ml</t>
  </si>
  <si>
    <t xml:space="preserve">Изотоничен р-р </t>
  </si>
  <si>
    <t>200 литра</t>
  </si>
  <si>
    <t>Лизиращ р-р</t>
  </si>
  <si>
    <t>50 литра</t>
  </si>
  <si>
    <t>Микрокапилярки 20мкл</t>
  </si>
  <si>
    <t>4000 бр</t>
  </si>
  <si>
    <t>Термохартия 110 мм</t>
  </si>
  <si>
    <t>100 бр.</t>
  </si>
  <si>
    <t>КОАГУЛОМЕТЪР КОАТРОН М1</t>
  </si>
  <si>
    <t>Кювети за Коатрон</t>
  </si>
  <si>
    <t>1000бр.</t>
  </si>
  <si>
    <t>ДРУГИ КОНСУМАТИВИ -комплесно от 34 до 41 вкл.</t>
  </si>
  <si>
    <t>Микроепруветки за периферна кръв за биохимия  стерилни ,комплект с калибрирана капилярка до 200 микролитра</t>
  </si>
  <si>
    <t>50 бр</t>
  </si>
  <si>
    <t xml:space="preserve">Микроепруветки за периферна кръв за коагулация стерилни ,комплект с калибрирана капилярка </t>
  </si>
  <si>
    <t>Микроепруветки за периферна кръв стерилни ,комплект с калибрирана капилярка за ретикулоцити</t>
  </si>
  <si>
    <t>Микроепруветки за периферна кръв с калибрирана капилярка за кръвна захар</t>
  </si>
  <si>
    <t>Микроепруветки за периферна кръв с калибрирана капилярка с EDTA за кръвни картини</t>
  </si>
  <si>
    <t>3600 бр</t>
  </si>
  <si>
    <t xml:space="preserve">Микроепруветки за периферна кръв с калибрирана капилярка  комплект за СУЕ </t>
  </si>
  <si>
    <t>Статив за суе за периферна кръв</t>
  </si>
  <si>
    <t>Държачи за статив за СУЕ за периферна кръв</t>
  </si>
  <si>
    <t>30 бр.</t>
  </si>
  <si>
    <t>Предметни стъкла с матиран край</t>
  </si>
  <si>
    <t>5x100бр.</t>
  </si>
  <si>
    <t>Микроепруветки тип Епендорф</t>
  </si>
  <si>
    <t>2000 бр</t>
  </si>
  <si>
    <t>Камера на Бюркер</t>
  </si>
  <si>
    <t>1x1</t>
  </si>
  <si>
    <t>Камера на Фукс-Розентал</t>
  </si>
  <si>
    <t>Сигнален часовник</t>
  </si>
  <si>
    <t>2x1</t>
  </si>
  <si>
    <t>Автоматични пипети   5/10/20/50/100/200/500/ 1000 микролитра-фиксиран обем</t>
  </si>
  <si>
    <t>2 бр</t>
  </si>
  <si>
    <t>Автоматични пипети   5/10/20/50/100/200/500/ 1000 микролитра-вариращ обем</t>
  </si>
  <si>
    <t>Чашки за проби за селектра про с</t>
  </si>
  <si>
    <t>5оп.x 1000бр.</t>
  </si>
  <si>
    <t>Блок филтър за селектра про с</t>
  </si>
  <si>
    <t>3бр.</t>
  </si>
  <si>
    <t xml:space="preserve">Микрокювети </t>
  </si>
  <si>
    <t>Макрокювети</t>
  </si>
  <si>
    <t>Май-Грюнвалд- фиксатор</t>
  </si>
  <si>
    <t>1 литър</t>
  </si>
  <si>
    <t>Романовски-Гимза боя</t>
  </si>
  <si>
    <t>Метанол-ЧЗА</t>
  </si>
  <si>
    <t>2 литра</t>
  </si>
  <si>
    <t xml:space="preserve">Жълти накрайници за автоматични пипети до 200мкл </t>
  </si>
  <si>
    <t>4x1000бр.</t>
  </si>
  <si>
    <t>Сини накрайници за автоматични пипети от 201 до 1000 мкл</t>
  </si>
  <si>
    <t>2x500бр.</t>
  </si>
  <si>
    <t>Накрайници за автоматични пипети от 1000 до 6000 мкл</t>
  </si>
  <si>
    <t>1x500 бр.</t>
  </si>
  <si>
    <t xml:space="preserve">                БИОХИМИЧЕН  АНАЛИЗАТОР  СЕЛЕКТРА</t>
  </si>
  <si>
    <t xml:space="preserve">                СУБСТРАТИ  И  ЕНЗИМИ  КОМПЛЕКСНО от 74 до 113вкл</t>
  </si>
  <si>
    <t>Субстрати,ензими и консумативи-комплексно от 59 до 104 вкл.</t>
  </si>
  <si>
    <t>ALBUMIN 12X20 ml VTL.</t>
  </si>
  <si>
    <t>300 ml</t>
  </si>
  <si>
    <t>ALP (DEA) SL 4X25 ml VTL.</t>
  </si>
  <si>
    <t>500 ml</t>
  </si>
  <si>
    <t>ALT/GPT 4+1 SL 4x55ml VTL.</t>
  </si>
  <si>
    <t>1500 ml</t>
  </si>
  <si>
    <t>AMYLASE SL 6x20 ml VTL.</t>
  </si>
  <si>
    <t>600 ml</t>
  </si>
  <si>
    <t>AST/GOT 4+1 SL 4x55 ml VTL.</t>
  </si>
  <si>
    <t>1000 ml</t>
  </si>
  <si>
    <t>BILIRUBIN DIR 4+1 8x25ml VTL.</t>
  </si>
  <si>
    <t>800ml</t>
  </si>
  <si>
    <t>BILIRUBIN TOT 4+1 8x25ml VTL</t>
  </si>
  <si>
    <t>Calcium arsenazo 12x20ml vtl.</t>
  </si>
  <si>
    <t>240ml</t>
  </si>
  <si>
    <t>Cholest.HDL SL 2G 4x28ml VTL.</t>
  </si>
  <si>
    <t>224 ml</t>
  </si>
  <si>
    <t>Cholesterol SL 6x45ml vtl.</t>
  </si>
  <si>
    <t>1200 ml</t>
  </si>
  <si>
    <t>CK NAC SL 4x25 ml VTL.</t>
  </si>
  <si>
    <t>Creatinine Jaffe 2x125ml VTL</t>
  </si>
  <si>
    <t>Creatinine PAP SL 8x28ml VTL.</t>
  </si>
  <si>
    <t>1344 ml</t>
  </si>
  <si>
    <t>Gamma-gt plus SL 8x25ml VTL.</t>
  </si>
  <si>
    <t>400 ml</t>
  </si>
  <si>
    <t>Glucose PAP SL 12x20ml VTL.</t>
  </si>
  <si>
    <t>1200ml</t>
  </si>
  <si>
    <t>Iron ferrozine 10x20ml VTL.</t>
  </si>
  <si>
    <t>200ml</t>
  </si>
  <si>
    <t>LDH-L SL 4x25ml VTL.</t>
  </si>
  <si>
    <t>Lipase SL 4x9,2ml VTL.</t>
  </si>
  <si>
    <t>36,8ml</t>
  </si>
  <si>
    <t>Magn.calmagite 8x12ml VTL.</t>
  </si>
  <si>
    <t>96ml</t>
  </si>
  <si>
    <t>Phosphorus 6x20ml VTL.</t>
  </si>
  <si>
    <t>120ml</t>
  </si>
  <si>
    <t>Total protein plus 12x20ml VTL.</t>
  </si>
  <si>
    <t>250 ml</t>
  </si>
  <si>
    <t>Microprotein plus 12x20ml VTL.</t>
  </si>
  <si>
    <t>Trigl.mono SL NEW 12x20ml VTL.</t>
  </si>
  <si>
    <t>UREA UV SL 8x25ml VTL.</t>
  </si>
  <si>
    <t>Uric acid mono SL 12x20ml VTL.</t>
  </si>
  <si>
    <t>ELITROL I 10x5ml</t>
  </si>
  <si>
    <t>300ml</t>
  </si>
  <si>
    <t>ELITROL II 10x5 ml</t>
  </si>
  <si>
    <t>ELICAL 2-4x3ml</t>
  </si>
  <si>
    <t>6 ml</t>
  </si>
  <si>
    <t>System cleaning solution 1l</t>
  </si>
  <si>
    <t>System solution 1l</t>
  </si>
  <si>
    <t>ecs empty vials+caps 10x10ml</t>
  </si>
  <si>
    <t>10бр.</t>
  </si>
  <si>
    <t>ecs empty vials+caps 30x25ml</t>
  </si>
  <si>
    <t>30бр.</t>
  </si>
  <si>
    <t>ecs empty vials+caps 10x50ml</t>
  </si>
  <si>
    <t>Cuvette rotor</t>
  </si>
  <si>
    <t>1бр.</t>
  </si>
  <si>
    <t>Filter block</t>
  </si>
  <si>
    <t>Sample cups</t>
  </si>
  <si>
    <t>5x 1000бр.</t>
  </si>
  <si>
    <t>Adaptor 25ml-10mlvial</t>
  </si>
  <si>
    <t>2бр</t>
  </si>
  <si>
    <t>Pediatric adapter set</t>
  </si>
  <si>
    <t>Two yearly maintenance kit junior/s</t>
  </si>
  <si>
    <t>Yearly maintenance kit pros/el150</t>
  </si>
  <si>
    <t>CRP IP VTL 1x5ml,2x25ml</t>
  </si>
  <si>
    <t>220 ml</t>
  </si>
  <si>
    <t xml:space="preserve">CRP IP VTL calibrator </t>
  </si>
  <si>
    <t>3 ml</t>
  </si>
  <si>
    <t>CRP IP VTL control-Norm</t>
  </si>
  <si>
    <t>4 ml</t>
  </si>
  <si>
    <t>CRP IP VTL control- Pat</t>
  </si>
  <si>
    <t>LAKTATE 105ml</t>
  </si>
  <si>
    <t>105ml</t>
  </si>
  <si>
    <t>ACID SOLUTION 1L</t>
  </si>
  <si>
    <t>ХЕМАТОЛОГИЧЕН АНАЛИЗАТОР АБАКУС ДЖУНИЪР</t>
  </si>
  <si>
    <t>Контролна кръв</t>
  </si>
  <si>
    <t>12 ml</t>
  </si>
  <si>
    <t>Изотоничен разтвор</t>
  </si>
  <si>
    <t>40 литра</t>
  </si>
  <si>
    <t>Лизиращ разтвор</t>
  </si>
  <si>
    <t>Миещ разтвор</t>
  </si>
  <si>
    <t>Почистващ р-р Хипоклийн</t>
  </si>
  <si>
    <t>УРИНЕН АНАЛИЗАТОР URILYZER 100PRO /затворена система/ от 110 до 113 вкл.</t>
  </si>
  <si>
    <t>Термохартия 57мм</t>
  </si>
  <si>
    <t>200бр.</t>
  </si>
  <si>
    <t>Измервателен тест стрип</t>
  </si>
  <si>
    <t>Контролен чек стрип</t>
  </si>
  <si>
    <t>Тест-ленти CombiScreen 11SYS</t>
  </si>
  <si>
    <t>10x 150бр.</t>
  </si>
  <si>
    <t xml:space="preserve">ИМУНОЛОГИЧЕН  АНАЛИЗАТОР  МИНИ-ВИДАС/затворена система/ комплексно от позиция 114 до 117 </t>
  </si>
  <si>
    <t>HBsAg</t>
  </si>
  <si>
    <t xml:space="preserve">2 оп. </t>
  </si>
  <si>
    <t>HBeAg</t>
  </si>
  <si>
    <t>1 оп.</t>
  </si>
  <si>
    <t>anti HCV</t>
  </si>
  <si>
    <t>anti HAV IgM</t>
  </si>
  <si>
    <t>100 ml</t>
  </si>
  <si>
    <t>15 ml</t>
  </si>
  <si>
    <t>50 ml</t>
  </si>
  <si>
    <t>тест</t>
  </si>
  <si>
    <t>амп</t>
  </si>
  <si>
    <t>бр</t>
  </si>
  <si>
    <t>ml</t>
  </si>
  <si>
    <t>литър</t>
  </si>
  <si>
    <t>оп</t>
  </si>
  <si>
    <t>п</t>
  </si>
  <si>
    <t>4х100ml</t>
  </si>
  <si>
    <t>номенкл.единица</t>
  </si>
  <si>
    <t>Обща цена за разход за 1 год. за продукти от 34-41</t>
  </si>
  <si>
    <t>Обща цена за разход за 1 год. за продукти от 28-32</t>
  </si>
  <si>
    <t>Обща цена за разход за 1 год. за продукти от 1-5</t>
  </si>
  <si>
    <t>Обща цена за разход за 1 год. за продукти от 13-27</t>
  </si>
  <si>
    <t>Обща цена за разход за 1 год. за продукти от 59-104</t>
  </si>
  <si>
    <t>Обща цена за разход за 1 год. за продукти от 110-113</t>
  </si>
  <si>
    <t>МЕДИКЛИМ</t>
  </si>
  <si>
    <t>МЕДИЦИНСКА ТЕХНИКА ИНЖЕНЕРИНГ</t>
  </si>
  <si>
    <t>8х5мл.</t>
  </si>
  <si>
    <t>Biosystems/Испания</t>
  </si>
  <si>
    <t>61001</t>
  </si>
  <si>
    <t xml:space="preserve"> APTT 6х2.5мл/1х15мл.CaCL</t>
  </si>
  <si>
    <t>Dutch Diagnostics/Холандия</t>
  </si>
  <si>
    <t xml:space="preserve"> 41002</t>
  </si>
  <si>
    <t>10x1мл./2х60мл.буфер/1х1мл.калибр.</t>
  </si>
  <si>
    <t>41004</t>
  </si>
  <si>
    <t>4x1ml.</t>
  </si>
  <si>
    <t>61007/08</t>
  </si>
  <si>
    <t>61006</t>
  </si>
  <si>
    <t>TODY LABORATORIES/
Румъния</t>
  </si>
  <si>
    <t>C12RT1027</t>
  </si>
  <si>
    <t>C61RT1006</t>
  </si>
  <si>
    <t>IHIV-C42</t>
  </si>
  <si>
    <t>IHBSG-C31</t>
  </si>
  <si>
    <t>C61RT1024</t>
  </si>
  <si>
    <t>IHCV-C31</t>
  </si>
  <si>
    <t xml:space="preserve"> C12LX1005-050</t>
  </si>
  <si>
    <t>3х4.5мл.</t>
  </si>
  <si>
    <t>Boule Medical/Швеция</t>
  </si>
  <si>
    <t>20 л.</t>
  </si>
  <si>
    <t>1504122</t>
  </si>
  <si>
    <t>5 л.</t>
  </si>
  <si>
    <t>1504123</t>
  </si>
  <si>
    <t>10x100бр.</t>
  </si>
  <si>
    <t>952/0049</t>
  </si>
  <si>
    <t>KABE/Германия</t>
  </si>
  <si>
    <t>Държачи за статив за СУЕ за периферна кръв, включен в комплекта за СУЕ №077510</t>
  </si>
  <si>
    <t>BIOSIGMA/Италия</t>
  </si>
  <si>
    <t>VBS656</t>
  </si>
  <si>
    <t>Aptaca/Италия</t>
  </si>
  <si>
    <t>1003/G</t>
  </si>
  <si>
    <t>ABS119-125 HPA</t>
  </si>
  <si>
    <t>ABS126-132 HPA</t>
  </si>
  <si>
    <t>Biognost/Хърватска</t>
  </si>
  <si>
    <t>MG-OT-1L</t>
  </si>
  <si>
    <t>GM-OT-1L</t>
  </si>
  <si>
    <t>HM-1L</t>
  </si>
  <si>
    <t>356/1202/E</t>
  </si>
  <si>
    <t>1001/E</t>
  </si>
  <si>
    <t>5001/O</t>
  </si>
  <si>
    <t>60 теста</t>
  </si>
  <si>
    <t>bioMerieux</t>
  </si>
  <si>
    <t>30 теста</t>
  </si>
  <si>
    <t>ДИАСИСТЕМС</t>
  </si>
  <si>
    <t>20 мл.</t>
  </si>
  <si>
    <t>Dutch Diagnostics</t>
  </si>
  <si>
    <t>30 мл.</t>
  </si>
  <si>
    <t>130 мл.</t>
  </si>
  <si>
    <t>5 мл.</t>
  </si>
  <si>
    <t>BioGroup Medical System</t>
  </si>
  <si>
    <t>C0022</t>
  </si>
  <si>
    <t>C0025</t>
  </si>
  <si>
    <t>25 теста</t>
  </si>
  <si>
    <t>OG Biotech</t>
  </si>
  <si>
    <t>GCCOV-402</t>
  </si>
  <si>
    <t>20 теста</t>
  </si>
  <si>
    <t>Monlab</t>
  </si>
  <si>
    <t>MO-804009</t>
  </si>
  <si>
    <t>Healgen</t>
  </si>
  <si>
    <t>GCHIV-402</t>
  </si>
  <si>
    <t>Artron Laboratories</t>
  </si>
  <si>
    <t>А02-01-222</t>
  </si>
  <si>
    <t>GCHCV-402</t>
  </si>
  <si>
    <t>IMO-402</t>
  </si>
  <si>
    <t>50 броя</t>
  </si>
  <si>
    <t>SC Sanguis Counting</t>
  </si>
  <si>
    <t>1 брой</t>
  </si>
  <si>
    <t>ЕЛТА 90 М</t>
  </si>
  <si>
    <t xml:space="preserve">25 т/оп </t>
  </si>
  <si>
    <t xml:space="preserve">Orient Gene, Китай </t>
  </si>
  <si>
    <t>GCCOV-402a</t>
  </si>
  <si>
    <t xml:space="preserve">20 т/оп </t>
  </si>
  <si>
    <t xml:space="preserve">Certest , Испания </t>
  </si>
  <si>
    <t>Z882001PC</t>
  </si>
  <si>
    <t xml:space="preserve">Ultimed  Белгия </t>
  </si>
  <si>
    <t>012L830</t>
  </si>
  <si>
    <t>ПЕРФЕКТ МЕДИКА</t>
  </si>
  <si>
    <t>Контролен материал за КГА и електролити ниво 1,2 и 3 (30x1.8 ml)</t>
  </si>
  <si>
    <t>Eschweiler GmbH</t>
  </si>
  <si>
    <t>DD-92123</t>
  </si>
  <si>
    <t>Капилярки с Li хепарин 130 ul 2.30x75 mm (250 бр. в к-т)</t>
  </si>
  <si>
    <t>Vitrex Medical</t>
  </si>
  <si>
    <t>Капачки за капилярки (500 бр. в к-т)</t>
  </si>
  <si>
    <t>COMBI-line Електрод pO2 с мембрана</t>
  </si>
  <si>
    <t>50 1 10 10</t>
  </si>
  <si>
    <t>COMBI-line Електрод pCO2 в к-т с мембрана</t>
  </si>
  <si>
    <t>50 1 20 10</t>
  </si>
  <si>
    <t>COMBI-line Електрод pH</t>
  </si>
  <si>
    <t>50 1 30 10</t>
  </si>
  <si>
    <t>COMBI-line Електрод Ref</t>
  </si>
  <si>
    <t>50 5 10 10</t>
  </si>
  <si>
    <t>Телчета бъркалки ф 1x9 mm (250 бр. в к-т)</t>
  </si>
  <si>
    <t>COMBI-line Мебрана за електрод</t>
  </si>
  <si>
    <t>50 3 ХХ 30</t>
  </si>
  <si>
    <t>COMBI-line Депротеинизиращ разтвор (100 ml)</t>
  </si>
  <si>
    <t>50 6 10 80</t>
  </si>
  <si>
    <t>COMBI-line BGA+ISE Промиващ разтвор WASH 2 (250 ml)</t>
  </si>
  <si>
    <t>40 6 10 10</t>
  </si>
  <si>
    <t>COMBI-line BGA+ISE Калибриращ разтвор BGA 3, нисък (130 ml)</t>
  </si>
  <si>
    <t>40 6 10 40</t>
  </si>
  <si>
    <t>COMBI-line BGA+ISE Калибриращ разтвор BGA 4, висок (130 ml)</t>
  </si>
  <si>
    <t>40 6 10 50</t>
  </si>
  <si>
    <t>COMBI-line BGA+ISE Калибриращ разтвор CAL 3, нисък (150 ml)</t>
  </si>
  <si>
    <t>40 6 10 45</t>
  </si>
  <si>
    <t>COMBI-line BGA+ISE Калибриращ разтвор CAL 4, висок (150 ml)</t>
  </si>
  <si>
    <t>40 6 10 55</t>
  </si>
  <si>
    <t>ЛАБЕКС ИНЖЕНЕРИНГ</t>
  </si>
  <si>
    <t>брой</t>
  </si>
  <si>
    <t>ACCUMAX, Индия</t>
  </si>
  <si>
    <t>FA-0050</t>
  </si>
  <si>
    <t>VA-600</t>
  </si>
  <si>
    <t>опаковка от 1000 бр.</t>
  </si>
  <si>
    <t>FL MEDICAL, Италия</t>
  </si>
  <si>
    <t>28052-1000</t>
  </si>
  <si>
    <t>28053-1000</t>
  </si>
  <si>
    <t>ЕЛПАК ЛИЗИНГ</t>
  </si>
  <si>
    <t>10х10мл</t>
  </si>
  <si>
    <t>Теко,Германия</t>
  </si>
  <si>
    <t>A0230-100</t>
  </si>
  <si>
    <t>5x5+5x5ml</t>
  </si>
  <si>
    <t>A0300-025</t>
  </si>
  <si>
    <t>10x2ml</t>
  </si>
  <si>
    <t>A0511-020</t>
  </si>
  <si>
    <t>10x1ml</t>
  </si>
  <si>
    <t>P6001-010/ P6101-010</t>
  </si>
  <si>
    <t>P8001-010</t>
  </si>
  <si>
    <t>40 теста</t>
  </si>
  <si>
    <t>Кингдао,Китай</t>
  </si>
  <si>
    <t>H100</t>
  </si>
  <si>
    <t>Амеда,Австрия</t>
  </si>
  <si>
    <t>RT2805</t>
  </si>
  <si>
    <t>Короглу,Турция</t>
  </si>
  <si>
    <t>LBHV.01</t>
  </si>
  <si>
    <t>LBAG.01</t>
  </si>
  <si>
    <t>LBHC.01</t>
  </si>
  <si>
    <t>1х500</t>
  </si>
  <si>
    <t>`2000002</t>
  </si>
  <si>
    <t>Елитех, Франция</t>
  </si>
  <si>
    <t>3062-021</t>
  </si>
  <si>
    <t>1 бр</t>
  </si>
  <si>
    <t>6001-963</t>
  </si>
  <si>
    <t>12х20мл</t>
  </si>
  <si>
    <t>ALBU-0250</t>
  </si>
  <si>
    <t>4х25мл</t>
  </si>
  <si>
    <t>PASL-0230</t>
  </si>
  <si>
    <t>4х55мл</t>
  </si>
  <si>
    <t>ALSL-0455</t>
  </si>
  <si>
    <t>6х20мл</t>
  </si>
  <si>
    <t>AMSL-0230</t>
  </si>
  <si>
    <t>ASSL-0455</t>
  </si>
  <si>
    <t>8х25мл</t>
  </si>
  <si>
    <t>BIDI-0250</t>
  </si>
  <si>
    <t>BITO-0250</t>
  </si>
  <si>
    <t>CALA-0250</t>
  </si>
  <si>
    <t>4х28мл</t>
  </si>
  <si>
    <t>HDLL-0230</t>
  </si>
  <si>
    <t>6х45мл</t>
  </si>
  <si>
    <t>CHSL-0455</t>
  </si>
  <si>
    <t>CKSL-0230</t>
  </si>
  <si>
    <t>2х125 мл</t>
  </si>
  <si>
    <t>CRCO-0700</t>
  </si>
  <si>
    <t>8х28мл</t>
  </si>
  <si>
    <t>CRSL-0250</t>
  </si>
  <si>
    <t>GISL-0250</t>
  </si>
  <si>
    <t>GPSL-0250</t>
  </si>
  <si>
    <t>4х18,5мл</t>
  </si>
  <si>
    <t>FEFR-0230</t>
  </si>
  <si>
    <t>LLSL-0230</t>
  </si>
  <si>
    <t>4х9,2</t>
  </si>
  <si>
    <t>LPSL-0230</t>
  </si>
  <si>
    <t>8x8,8ml</t>
  </si>
  <si>
    <t>MAGX-0230</t>
  </si>
  <si>
    <t>PHOS-0230</t>
  </si>
  <si>
    <t>12x20ml</t>
  </si>
  <si>
    <t>PROB-0250</t>
  </si>
  <si>
    <t>PRTU-0250</t>
  </si>
  <si>
    <t>TGML-0250</t>
  </si>
  <si>
    <t>URSL-0250</t>
  </si>
  <si>
    <t>AUML-0250</t>
  </si>
  <si>
    <t>10х5мл</t>
  </si>
  <si>
    <t>CONT-0060</t>
  </si>
  <si>
    <t>CONT-0160</t>
  </si>
  <si>
    <t>4х3мл</t>
  </si>
  <si>
    <t>CALI-0550</t>
  </si>
  <si>
    <t>1л</t>
  </si>
  <si>
    <t>SLNA-5900-EE</t>
  </si>
  <si>
    <t>SLSY-5900-EE</t>
  </si>
  <si>
    <t>3062-042</t>
  </si>
  <si>
    <t>30х25мл</t>
  </si>
  <si>
    <t>3062-031</t>
  </si>
  <si>
    <t>10х50мл</t>
  </si>
  <si>
    <t>CVTL-5010</t>
  </si>
  <si>
    <t>1х3бр</t>
  </si>
  <si>
    <t>6002-706</t>
  </si>
  <si>
    <t>4100-687</t>
  </si>
  <si>
    <t>10 бр/сет</t>
  </si>
  <si>
    <t>6002-828</t>
  </si>
  <si>
    <t>6002-898</t>
  </si>
  <si>
    <t>6003-539</t>
  </si>
  <si>
    <t>5ml+2x25ml</t>
  </si>
  <si>
    <t>ICRP-0400</t>
  </si>
  <si>
    <t>5x1ml</t>
  </si>
  <si>
    <t>ICRP-0043</t>
  </si>
  <si>
    <t>2x1ml</t>
  </si>
  <si>
    <t>ICRP-0046</t>
  </si>
  <si>
    <t>ICRP90047</t>
  </si>
  <si>
    <t>10x10ml</t>
  </si>
  <si>
    <t>LACT-0100</t>
  </si>
  <si>
    <t>1 L</t>
  </si>
  <si>
    <t>SLHC-5900-EE</t>
  </si>
  <si>
    <t>3мл</t>
  </si>
  <si>
    <t>Диатрон, Унгария</t>
  </si>
  <si>
    <t>DN35001,2,3</t>
  </si>
  <si>
    <t>20л</t>
  </si>
  <si>
    <t>D1012</t>
  </si>
  <si>
    <t>D2011</t>
  </si>
  <si>
    <t>D5011</t>
  </si>
  <si>
    <t>D7011</t>
  </si>
  <si>
    <t xml:space="preserve">Таблица с класиране на ценови предложения на участниците в обществена поръчка с предмет: "Периодични доставки на медицински консумативи и реактиви за нуждите на клинична лаборатория на СБАЛИПБ „Проф. Иван Киров” ЕАД </t>
  </si>
  <si>
    <t>-1-во място</t>
  </si>
  <si>
    <t>- 2-ро място</t>
  </si>
  <si>
    <t>- 3-то място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</si>
</sst>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&quot; лв&quot;;[Red]\-#,##0.00&quot; лв&quot;"/>
    <numFmt numFmtId="165" formatCode="0.000"/>
    <numFmt numFmtId="166" formatCode="0.0000"/>
    <numFmt numFmtId="167" formatCode="0.0000;[Red]0.0000"/>
  </numFmts>
  <fonts count="27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Arial1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</font>
    <font>
      <sz val="10"/>
      <name val="Arial"/>
      <family val="2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26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2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2" fillId="20" borderId="1" applyNumberFormat="0" applyAlignment="0" applyProtection="0"/>
    <xf numFmtId="0" fontId="3" fillId="7" borderId="2" applyNumberFormat="0" applyAlignment="0" applyProtection="0"/>
    <xf numFmtId="0" fontId="4" fillId="4" borderId="0" applyNumberFormat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1" borderId="6" applyNumberFormat="0" applyAlignment="0" applyProtection="0"/>
    <xf numFmtId="0" fontId="10" fillId="21" borderId="2" applyNumberFormat="0" applyAlignment="0" applyProtection="0"/>
    <xf numFmtId="0" fontId="11" fillId="22" borderId="7" applyNumberFormat="0" applyAlignment="0" applyProtection="0"/>
    <xf numFmtId="0" fontId="12" fillId="3" borderId="0" applyNumberFormat="0" applyBorder="0" applyAlignment="0" applyProtection="0"/>
    <xf numFmtId="0" fontId="13" fillId="23" borderId="0" applyNumberFormat="0" applyBorder="0" applyAlignment="0" applyProtection="0"/>
    <xf numFmtId="0" fontId="14" fillId="0" borderId="0" applyBorder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22" fillId="0" borderId="0"/>
  </cellStyleXfs>
  <cellXfs count="104">
    <xf numFmtId="0" fontId="0" fillId="0" borderId="0" xfId="0"/>
    <xf numFmtId="0" fontId="19" fillId="0" borderId="10" xfId="0" applyFont="1" applyFill="1" applyBorder="1"/>
    <xf numFmtId="2" fontId="20" fillId="0" borderId="10" xfId="38" applyNumberFormat="1" applyFont="1" applyFill="1" applyBorder="1" applyAlignment="1" applyProtection="1">
      <alignment horizontal="center" vertical="center" wrapText="1"/>
    </xf>
    <xf numFmtId="2" fontId="24" fillId="0" borderId="10" xfId="0" applyNumberFormat="1" applyFont="1" applyBorder="1" applyAlignment="1">
      <alignment vertical="center"/>
    </xf>
    <xf numFmtId="2" fontId="19" fillId="0" borderId="10" xfId="0" applyNumberFormat="1" applyFont="1" applyBorder="1"/>
    <xf numFmtId="0" fontId="19" fillId="0" borderId="10" xfId="0" applyFont="1" applyBorder="1"/>
    <xf numFmtId="0" fontId="24" fillId="0" borderId="10" xfId="0" applyFont="1" applyBorder="1" applyAlignment="1">
      <alignment horizontal="center" vertical="center"/>
    </xf>
    <xf numFmtId="0" fontId="19" fillId="24" borderId="10" xfId="0" applyFont="1" applyFill="1" applyBorder="1"/>
    <xf numFmtId="0" fontId="24" fillId="0" borderId="10" xfId="0" applyFont="1" applyBorder="1" applyAlignment="1">
      <alignment vertical="center"/>
    </xf>
    <xf numFmtId="0" fontId="24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2" fontId="20" fillId="24" borderId="10" xfId="38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left" vertical="justify"/>
    </xf>
    <xf numFmtId="4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>
      <alignment horizontal="justify"/>
    </xf>
    <xf numFmtId="2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left" vertical="center" wrapText="1"/>
    </xf>
    <xf numFmtId="166" fontId="19" fillId="0" borderId="10" xfId="0" applyNumberFormat="1" applyFont="1" applyBorder="1" applyAlignment="1">
      <alignment horizontal="center"/>
    </xf>
    <xf numFmtId="0" fontId="19" fillId="24" borderId="10" xfId="0" applyFont="1" applyFill="1" applyBorder="1" applyAlignment="1">
      <alignment horizontal="left" vertical="center"/>
    </xf>
    <xf numFmtId="0" fontId="19" fillId="24" borderId="10" xfId="0" applyFont="1" applyFill="1" applyBorder="1" applyAlignment="1">
      <alignment wrapText="1"/>
    </xf>
    <xf numFmtId="0" fontId="19" fillId="24" borderId="10" xfId="0" applyFont="1" applyFill="1" applyBorder="1" applyAlignment="1">
      <alignment horizontal="center"/>
    </xf>
    <xf numFmtId="165" fontId="19" fillId="0" borderId="10" xfId="0" applyNumberFormat="1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19" fillId="0" borderId="0" xfId="0" applyFont="1" applyBorder="1"/>
    <xf numFmtId="166" fontId="24" fillId="0" borderId="10" xfId="0" applyNumberFormat="1" applyFont="1" applyBorder="1" applyAlignment="1">
      <alignment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24" borderId="0" xfId="0" applyFont="1" applyFill="1" applyBorder="1"/>
    <xf numFmtId="0" fontId="19" fillId="0" borderId="0" xfId="0" applyFont="1" applyFill="1" applyBorder="1"/>
    <xf numFmtId="2" fontId="26" fillId="27" borderId="10" xfId="0" applyNumberFormat="1" applyFont="1" applyFill="1" applyBorder="1"/>
    <xf numFmtId="2" fontId="19" fillId="27" borderId="10" xfId="0" applyNumberFormat="1" applyFont="1" applyFill="1" applyBorder="1"/>
    <xf numFmtId="2" fontId="24" fillId="27" borderId="10" xfId="0" applyNumberFormat="1" applyFont="1" applyFill="1" applyBorder="1" applyAlignment="1">
      <alignment vertical="center"/>
    </xf>
    <xf numFmtId="0" fontId="19" fillId="27" borderId="10" xfId="0" applyFont="1" applyFill="1" applyBorder="1"/>
    <xf numFmtId="0" fontId="24" fillId="0" borderId="10" xfId="0" applyFont="1" applyBorder="1" applyAlignment="1">
      <alignment horizontal="center" vertical="center" wrapText="1"/>
    </xf>
    <xf numFmtId="2" fontId="24" fillId="0" borderId="10" xfId="0" applyNumberFormat="1" applyFont="1" applyBorder="1" applyAlignment="1">
      <alignment horizontal="center" vertical="center"/>
    </xf>
    <xf numFmtId="0" fontId="0" fillId="0" borderId="10" xfId="0" applyBorder="1"/>
    <xf numFmtId="165" fontId="24" fillId="0" borderId="10" xfId="0" applyNumberFormat="1" applyFont="1" applyBorder="1" applyAlignment="1">
      <alignment horizontal="center" vertical="center"/>
    </xf>
    <xf numFmtId="167" fontId="24" fillId="0" borderId="10" xfId="0" applyNumberFormat="1" applyFont="1" applyBorder="1" applyAlignment="1">
      <alignment horizontal="center" vertical="center"/>
    </xf>
    <xf numFmtId="0" fontId="19" fillId="28" borderId="10" xfId="0" applyFont="1" applyFill="1" applyBorder="1" applyAlignment="1">
      <alignment horizontal="left" vertical="center"/>
    </xf>
    <xf numFmtId="0" fontId="19" fillId="28" borderId="10" xfId="0" applyFont="1" applyFill="1" applyBorder="1"/>
    <xf numFmtId="0" fontId="19" fillId="28" borderId="10" xfId="0" applyFont="1" applyFill="1" applyBorder="1" applyAlignment="1">
      <alignment horizontal="center"/>
    </xf>
    <xf numFmtId="0" fontId="19" fillId="29" borderId="10" xfId="0" applyFont="1" applyFill="1" applyBorder="1"/>
    <xf numFmtId="0" fontId="19" fillId="30" borderId="10" xfId="0" applyFont="1" applyFill="1" applyBorder="1"/>
    <xf numFmtId="0" fontId="0" fillId="30" borderId="10" xfId="0" applyFill="1" applyBorder="1"/>
    <xf numFmtId="0" fontId="19" fillId="29" borderId="10" xfId="0" applyFont="1" applyFill="1" applyBorder="1" applyAlignment="1">
      <alignment horizontal="left" vertical="center"/>
    </xf>
    <xf numFmtId="0" fontId="19" fillId="29" borderId="10" xfId="0" applyFont="1" applyFill="1" applyBorder="1" applyAlignment="1">
      <alignment wrapText="1"/>
    </xf>
    <xf numFmtId="0" fontId="19" fillId="29" borderId="10" xfId="0" applyFont="1" applyFill="1" applyBorder="1" applyAlignment="1">
      <alignment horizontal="center"/>
    </xf>
    <xf numFmtId="0" fontId="19" fillId="28" borderId="10" xfId="0" applyFont="1" applyFill="1" applyBorder="1" applyAlignment="1">
      <alignment wrapText="1"/>
    </xf>
    <xf numFmtId="0" fontId="19" fillId="30" borderId="10" xfId="0" applyFont="1" applyFill="1" applyBorder="1" applyAlignment="1">
      <alignment horizontal="center"/>
    </xf>
    <xf numFmtId="0" fontId="24" fillId="30" borderId="10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left"/>
    </xf>
    <xf numFmtId="0" fontId="19" fillId="0" borderId="11" xfId="0" applyFont="1" applyBorder="1"/>
    <xf numFmtId="164" fontId="19" fillId="0" borderId="0" xfId="0" applyNumberFormat="1" applyFont="1" applyBorder="1" applyAlignment="1">
      <alignment horizontal="right"/>
    </xf>
    <xf numFmtId="0" fontId="19" fillId="0" borderId="12" xfId="0" applyFont="1" applyFill="1" applyBorder="1"/>
    <xf numFmtId="0" fontId="19" fillId="30" borderId="12" xfId="0" applyFont="1" applyFill="1" applyBorder="1"/>
    <xf numFmtId="0" fontId="19" fillId="0" borderId="13" xfId="0" applyFont="1" applyBorder="1"/>
    <xf numFmtId="0" fontId="19" fillId="0" borderId="12" xfId="0" applyFont="1" applyBorder="1"/>
    <xf numFmtId="0" fontId="19" fillId="30" borderId="0" xfId="0" applyFont="1" applyFill="1" applyBorder="1"/>
    <xf numFmtId="0" fontId="19" fillId="29" borderId="0" xfId="0" applyFont="1" applyFill="1" applyBorder="1"/>
    <xf numFmtId="0" fontId="19" fillId="28" borderId="0" xfId="0" applyFont="1" applyFill="1" applyBorder="1"/>
    <xf numFmtId="0" fontId="19" fillId="0" borderId="14" xfId="0" applyFont="1" applyFill="1" applyBorder="1"/>
    <xf numFmtId="0" fontId="19" fillId="0" borderId="14" xfId="0" applyFont="1" applyBorder="1"/>
    <xf numFmtId="0" fontId="19" fillId="0" borderId="15" xfId="0" applyFont="1" applyBorder="1"/>
    <xf numFmtId="0" fontId="19" fillId="0" borderId="15" xfId="0" applyFont="1" applyFill="1" applyBorder="1"/>
    <xf numFmtId="0" fontId="0" fillId="27" borderId="10" xfId="0" applyFill="1" applyBorder="1"/>
    <xf numFmtId="2" fontId="19" fillId="0" borderId="10" xfId="0" applyNumberFormat="1" applyFont="1" applyFill="1" applyBorder="1"/>
    <xf numFmtId="2" fontId="19" fillId="0" borderId="10" xfId="0" applyNumberFormat="1" applyFont="1" applyFill="1" applyBorder="1" applyAlignment="1">
      <alignment horizontal="center"/>
    </xf>
    <xf numFmtId="0" fontId="19" fillId="25" borderId="10" xfId="0" applyFont="1" applyFill="1" applyBorder="1" applyAlignment="1">
      <alignment horizontal="left" vertical="center"/>
    </xf>
    <xf numFmtId="0" fontId="21" fillId="25" borderId="10" xfId="0" applyFont="1" applyFill="1" applyBorder="1" applyAlignment="1">
      <alignment wrapText="1"/>
    </xf>
    <xf numFmtId="0" fontId="19" fillId="25" borderId="10" xfId="0" applyFont="1" applyFill="1" applyBorder="1"/>
    <xf numFmtId="0" fontId="19" fillId="25" borderId="10" xfId="0" applyFont="1" applyFill="1" applyBorder="1" applyAlignment="1">
      <alignment horizontal="center"/>
    </xf>
    <xf numFmtId="0" fontId="25" fillId="25" borderId="10" xfId="0" applyFont="1" applyFill="1" applyBorder="1" applyAlignment="1">
      <alignment horizontal="center" vertical="center"/>
    </xf>
    <xf numFmtId="0" fontId="24" fillId="25" borderId="10" xfId="0" applyFont="1" applyFill="1" applyBorder="1" applyAlignment="1">
      <alignment vertical="center"/>
    </xf>
    <xf numFmtId="2" fontId="25" fillId="25" borderId="10" xfId="0" applyNumberFormat="1" applyFont="1" applyFill="1" applyBorder="1" applyAlignment="1">
      <alignment horizontal="center" vertical="center"/>
    </xf>
    <xf numFmtId="0" fontId="0" fillId="25" borderId="10" xfId="0" applyFill="1" applyBorder="1"/>
    <xf numFmtId="0" fontId="19" fillId="25" borderId="0" xfId="0" applyFont="1" applyFill="1" applyBorder="1"/>
    <xf numFmtId="0" fontId="19" fillId="25" borderId="12" xfId="0" applyFont="1" applyFill="1" applyBorder="1"/>
    <xf numFmtId="0" fontId="21" fillId="25" borderId="10" xfId="0" applyFont="1" applyFill="1" applyBorder="1"/>
    <xf numFmtId="0" fontId="19" fillId="26" borderId="10" xfId="0" applyFont="1" applyFill="1" applyBorder="1" applyAlignment="1">
      <alignment horizontal="left" vertical="center"/>
    </xf>
    <xf numFmtId="0" fontId="21" fillId="26" borderId="10" xfId="0" applyFont="1" applyFill="1" applyBorder="1" applyAlignment="1">
      <alignment wrapText="1"/>
    </xf>
    <xf numFmtId="0" fontId="19" fillId="26" borderId="10" xfId="0" applyFont="1" applyFill="1" applyBorder="1"/>
    <xf numFmtId="0" fontId="19" fillId="26" borderId="10" xfId="0" applyFont="1" applyFill="1" applyBorder="1" applyAlignment="1">
      <alignment horizontal="center"/>
    </xf>
    <xf numFmtId="0" fontId="19" fillId="26" borderId="0" xfId="0" applyFont="1" applyFill="1" applyBorder="1"/>
    <xf numFmtId="0" fontId="26" fillId="31" borderId="10" xfId="0" applyFont="1" applyFill="1" applyBorder="1"/>
    <xf numFmtId="4" fontId="19" fillId="31" borderId="10" xfId="0" applyNumberFormat="1" applyFont="1" applyFill="1" applyBorder="1" applyAlignment="1">
      <alignment horizontal="center" vertical="center"/>
    </xf>
    <xf numFmtId="0" fontId="19" fillId="31" borderId="10" xfId="0" applyFont="1" applyFill="1" applyBorder="1"/>
    <xf numFmtId="2" fontId="24" fillId="31" borderId="10" xfId="0" applyNumberFormat="1" applyFont="1" applyFill="1" applyBorder="1" applyAlignment="1">
      <alignment vertical="center"/>
    </xf>
    <xf numFmtId="165" fontId="19" fillId="31" borderId="10" xfId="0" applyNumberFormat="1" applyFont="1" applyFill="1" applyBorder="1"/>
    <xf numFmtId="0" fontId="0" fillId="31" borderId="10" xfId="0" applyFill="1" applyBorder="1"/>
    <xf numFmtId="0" fontId="23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right"/>
    </xf>
    <xf numFmtId="0" fontId="19" fillId="32" borderId="10" xfId="0" applyFont="1" applyFill="1" applyBorder="1"/>
    <xf numFmtId="0" fontId="0" fillId="32" borderId="10" xfId="0" applyFill="1" applyBorder="1"/>
    <xf numFmtId="0" fontId="19" fillId="27" borderId="16" xfId="0" applyFont="1" applyFill="1" applyBorder="1" applyAlignment="1">
      <alignment horizontal="left"/>
    </xf>
    <xf numFmtId="0" fontId="19" fillId="31" borderId="16" xfId="0" applyFont="1" applyFill="1" applyBorder="1" applyAlignment="1">
      <alignment horizontal="left"/>
    </xf>
    <xf numFmtId="0" fontId="19" fillId="32" borderId="16" xfId="0" applyFont="1" applyFill="1" applyBorder="1" applyAlignment="1">
      <alignment horizontal="left"/>
    </xf>
    <xf numFmtId="49" fontId="19" fillId="0" borderId="0" xfId="0" applyNumberFormat="1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Normal 2" xfId="43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Бележка" xfId="25" builtinId="10" customBuiltin="1"/>
    <cellStyle name="Вход" xfId="26" builtinId="20" customBuiltin="1"/>
    <cellStyle name="Добър" xfId="27" builtinId="26" customBuiltin="1"/>
    <cellStyle name="Заглавие 1" xfId="28" builtinId="16" customBuiltin="1"/>
    <cellStyle name="Заглавие 2" xfId="29" builtinId="17" customBuiltin="1"/>
    <cellStyle name="Заглавие 3" xfId="30" builtinId="18" customBuiltin="1"/>
    <cellStyle name="Заглавие 4" xfId="31" builtinId="19" customBuiltin="1"/>
    <cellStyle name="Заглавие 5" xfId="32"/>
    <cellStyle name="Изход" xfId="33" builtinId="21" customBuiltin="1"/>
    <cellStyle name="Изчисление" xfId="34" builtinId="22" customBuiltin="1"/>
    <cellStyle name="Контролна клетка" xfId="35" builtinId="23" customBuiltin="1"/>
    <cellStyle name="Лош" xfId="36" builtinId="27" customBuiltin="1"/>
    <cellStyle name="Неутрален" xfId="37" builtinId="28" customBuiltin="1"/>
    <cellStyle name="Нормален" xfId="0" builtinId="0"/>
    <cellStyle name="Нормален 2" xfId="38"/>
    <cellStyle name="Обяснителен текст" xfId="39" builtinId="53" customBuiltin="1"/>
    <cellStyle name="Предупредителен текст" xfId="40" builtinId="11" customBuiltin="1"/>
    <cellStyle name="Свързана клетка" xfId="41" builtinId="24" customBuiltin="1"/>
    <cellStyle name="Сума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185"/>
  <sheetViews>
    <sheetView tabSelected="1" zoomScale="89" zoomScaleNormal="89" workbookViewId="0">
      <pane xSplit="11" ySplit="4" topLeftCell="L125" activePane="bottomRight" state="frozen"/>
      <selection pane="topRight" activeCell="L1" sqref="L1"/>
      <selection pane="bottomLeft" activeCell="A5" sqref="A5"/>
      <selection pane="bottomRight" activeCell="F141" sqref="F141"/>
    </sheetView>
  </sheetViews>
  <sheetFormatPr defaultColWidth="8.85546875" defaultRowHeight="15.75"/>
  <cols>
    <col min="1" max="1" width="8.7109375" style="19" customWidth="1"/>
    <col min="2" max="2" width="28.85546875" style="5" customWidth="1"/>
    <col min="3" max="3" width="10" style="5" customWidth="1"/>
    <col min="4" max="4" width="8.7109375" style="5" customWidth="1"/>
    <col min="5" max="5" width="7" style="5" customWidth="1"/>
    <col min="6" max="6" width="5" style="5" customWidth="1"/>
    <col min="7" max="7" width="8" style="5" hidden="1" customWidth="1"/>
    <col min="8" max="10" width="8.7109375" style="5" hidden="1" customWidth="1"/>
    <col min="11" max="11" width="3.85546875" style="5" customWidth="1"/>
    <col min="12" max="17" width="8.85546875" style="5"/>
    <col min="18" max="18" width="2.85546875" style="5" customWidth="1"/>
    <col min="19" max="19" width="8.85546875" style="5"/>
    <col min="20" max="20" width="10" style="5" customWidth="1"/>
    <col min="21" max="21" width="8.85546875" style="5"/>
    <col min="22" max="23" width="9.7109375" style="5" bestFit="1" customWidth="1"/>
    <col min="24" max="24" width="8.28515625" style="5" bestFit="1" customWidth="1"/>
    <col min="25" max="25" width="3.28515625" style="5" customWidth="1"/>
    <col min="26" max="31" width="8.85546875" style="5"/>
    <col min="32" max="32" width="3.140625" style="5" customWidth="1"/>
    <col min="33" max="38" width="8.85546875" style="5"/>
    <col min="39" max="39" width="3" style="5" customWidth="1"/>
    <col min="40" max="40" width="17.85546875" style="5" customWidth="1"/>
    <col min="41" max="41" width="14" style="5" customWidth="1"/>
    <col min="42" max="42" width="8.85546875" style="5"/>
    <col min="43" max="43" width="9.5703125" style="5" bestFit="1" customWidth="1"/>
    <col min="44" max="44" width="8.85546875" style="5"/>
    <col min="45" max="45" width="11.140625" style="5" customWidth="1"/>
    <col min="46" max="46" width="3.140625" style="5" customWidth="1"/>
    <col min="47" max="47" width="11" style="5" customWidth="1"/>
    <col min="48" max="48" width="17.140625" style="5" customWidth="1"/>
    <col min="49" max="49" width="11.42578125" style="5" customWidth="1"/>
    <col min="50" max="50" width="10.28515625" style="5" customWidth="1"/>
    <col min="51" max="51" width="8.85546875" style="5"/>
    <col min="52" max="52" width="10.42578125" style="5" customWidth="1"/>
    <col min="53" max="53" width="3.85546875" style="5" customWidth="1"/>
    <col min="54" max="54" width="8.85546875" style="5"/>
    <col min="55" max="55" width="11" style="5" customWidth="1"/>
    <col min="56" max="59" width="8.85546875" style="5"/>
    <col min="60" max="60" width="3.42578125" style="5" customWidth="1"/>
    <col min="61" max="105" width="8.85546875" style="29"/>
    <col min="106" max="106" width="8.85546875" style="61"/>
    <col min="107" max="16384" width="8.85546875" style="5"/>
  </cols>
  <sheetData>
    <row r="1" spans="1:192" ht="81" customHeight="1">
      <c r="A1" s="95" t="s">
        <v>449</v>
      </c>
      <c r="B1" s="96"/>
      <c r="C1" s="96"/>
      <c r="D1" s="96"/>
      <c r="E1" s="96"/>
      <c r="F1" s="96"/>
      <c r="G1" s="96"/>
      <c r="H1" s="96"/>
      <c r="I1" s="96"/>
      <c r="J1" s="96"/>
      <c r="K1" s="1"/>
      <c r="L1" s="94" t="s">
        <v>227</v>
      </c>
      <c r="M1" s="94"/>
      <c r="N1" s="94"/>
      <c r="O1" s="94"/>
      <c r="P1" s="94"/>
      <c r="Q1" s="94"/>
      <c r="R1" s="94"/>
      <c r="S1" s="94" t="s">
        <v>228</v>
      </c>
      <c r="T1" s="94"/>
      <c r="U1" s="94"/>
      <c r="V1" s="94"/>
      <c r="W1" s="94"/>
      <c r="X1" s="94"/>
      <c r="Y1" s="94"/>
      <c r="Z1" s="94" t="s">
        <v>274</v>
      </c>
      <c r="AA1" s="94"/>
      <c r="AB1" s="94"/>
      <c r="AC1" s="94"/>
      <c r="AD1" s="94"/>
      <c r="AE1" s="94"/>
      <c r="AF1" s="94"/>
      <c r="AG1" s="94" t="s">
        <v>298</v>
      </c>
      <c r="AH1" s="94"/>
      <c r="AI1" s="94"/>
      <c r="AJ1" s="94"/>
      <c r="AK1" s="94"/>
      <c r="AL1" s="94"/>
      <c r="AM1" s="94"/>
      <c r="AN1" s="94" t="s">
        <v>307</v>
      </c>
      <c r="AO1" s="94"/>
      <c r="AP1" s="94"/>
      <c r="AQ1" s="94"/>
      <c r="AR1" s="94"/>
      <c r="AS1" s="94"/>
      <c r="AT1" s="94"/>
      <c r="AU1" s="94" t="s">
        <v>337</v>
      </c>
      <c r="AV1" s="94"/>
      <c r="AW1" s="94"/>
      <c r="AX1" s="94"/>
      <c r="AY1" s="94"/>
      <c r="AZ1" s="94"/>
      <c r="BA1" s="94"/>
      <c r="BB1" s="94" t="s">
        <v>346</v>
      </c>
      <c r="BC1" s="94"/>
      <c r="BD1" s="94"/>
      <c r="BE1" s="94"/>
      <c r="BF1" s="94"/>
      <c r="BG1" s="94"/>
      <c r="BH1" s="94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58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</row>
    <row r="2" spans="1:192" ht="93.75" customHeight="1">
      <c r="A2" s="10" t="s">
        <v>220</v>
      </c>
      <c r="B2" s="11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3" t="s">
        <v>7</v>
      </c>
      <c r="J2" s="31" t="s">
        <v>8</v>
      </c>
      <c r="K2" s="1"/>
      <c r="L2" s="31" t="s">
        <v>3</v>
      </c>
      <c r="M2" s="31" t="s">
        <v>4</v>
      </c>
      <c r="N2" s="31" t="s">
        <v>5</v>
      </c>
      <c r="O2" s="31" t="s">
        <v>6</v>
      </c>
      <c r="P2" s="2" t="s">
        <v>7</v>
      </c>
      <c r="Q2" s="31" t="s">
        <v>8</v>
      </c>
      <c r="R2" s="1"/>
      <c r="S2" s="31" t="s">
        <v>3</v>
      </c>
      <c r="T2" s="31" t="s">
        <v>4</v>
      </c>
      <c r="U2" s="31" t="s">
        <v>5</v>
      </c>
      <c r="V2" s="31" t="s">
        <v>6</v>
      </c>
      <c r="W2" s="2" t="s">
        <v>7</v>
      </c>
      <c r="X2" s="31" t="s">
        <v>8</v>
      </c>
      <c r="Y2" s="1"/>
      <c r="Z2" s="31" t="s">
        <v>3</v>
      </c>
      <c r="AA2" s="31" t="s">
        <v>4</v>
      </c>
      <c r="AB2" s="31" t="s">
        <v>5</v>
      </c>
      <c r="AC2" s="31" t="s">
        <v>6</v>
      </c>
      <c r="AD2" s="2" t="s">
        <v>7</v>
      </c>
      <c r="AE2" s="31" t="s">
        <v>8</v>
      </c>
      <c r="AF2" s="1"/>
      <c r="AG2" s="31" t="s">
        <v>3</v>
      </c>
      <c r="AH2" s="31" t="s">
        <v>4</v>
      </c>
      <c r="AI2" s="31" t="s">
        <v>5</v>
      </c>
      <c r="AJ2" s="31" t="s">
        <v>6</v>
      </c>
      <c r="AK2" s="2" t="s">
        <v>7</v>
      </c>
      <c r="AL2" s="31" t="s">
        <v>8</v>
      </c>
      <c r="AM2" s="1"/>
      <c r="AN2" s="31" t="s">
        <v>3</v>
      </c>
      <c r="AO2" s="31" t="s">
        <v>4</v>
      </c>
      <c r="AP2" s="31" t="s">
        <v>5</v>
      </c>
      <c r="AQ2" s="31" t="s">
        <v>6</v>
      </c>
      <c r="AR2" s="2" t="s">
        <v>7</v>
      </c>
      <c r="AS2" s="31" t="s">
        <v>8</v>
      </c>
      <c r="AT2" s="1"/>
      <c r="AU2" s="31" t="s">
        <v>3</v>
      </c>
      <c r="AV2" s="31" t="s">
        <v>4</v>
      </c>
      <c r="AW2" s="31" t="s">
        <v>5</v>
      </c>
      <c r="AX2" s="31" t="s">
        <v>6</v>
      </c>
      <c r="AY2" s="2" t="s">
        <v>7</v>
      </c>
      <c r="AZ2" s="31" t="s">
        <v>8</v>
      </c>
      <c r="BA2" s="1"/>
      <c r="BB2" s="31" t="s">
        <v>3</v>
      </c>
      <c r="BC2" s="31" t="s">
        <v>4</v>
      </c>
      <c r="BD2" s="31" t="s">
        <v>5</v>
      </c>
      <c r="BE2" s="31" t="s">
        <v>6</v>
      </c>
      <c r="BF2" s="2" t="s">
        <v>7</v>
      </c>
      <c r="BG2" s="31" t="s">
        <v>8</v>
      </c>
      <c r="BH2" s="1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58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</row>
    <row r="3" spans="1:192" ht="17.45" customHeight="1">
      <c r="A3" s="10"/>
      <c r="B3" s="11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31">
        <v>10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58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</row>
    <row r="4" spans="1:192" s="47" customFormat="1">
      <c r="A4" s="43"/>
      <c r="B4" s="44" t="s">
        <v>9</v>
      </c>
      <c r="C4" s="44"/>
      <c r="D4" s="44"/>
      <c r="E4" s="44"/>
      <c r="F4" s="45"/>
      <c r="G4" s="45"/>
      <c r="H4" s="45"/>
      <c r="I4" s="45"/>
      <c r="J4" s="46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59"/>
    </row>
    <row r="5" spans="1:192" ht="47.25">
      <c r="A5" s="10">
        <v>1</v>
      </c>
      <c r="B5" s="5" t="s">
        <v>10</v>
      </c>
      <c r="C5" s="5" t="s">
        <v>219</v>
      </c>
      <c r="D5" s="5" t="s">
        <v>209</v>
      </c>
      <c r="F5" s="14"/>
      <c r="G5" s="14"/>
      <c r="H5" s="14"/>
      <c r="I5" s="14"/>
      <c r="K5" s="1"/>
      <c r="M5" s="14"/>
      <c r="N5" s="14"/>
      <c r="O5" s="14"/>
      <c r="P5" s="14"/>
      <c r="R5" s="1"/>
      <c r="S5" s="38" t="s">
        <v>229</v>
      </c>
      <c r="T5" s="38" t="s">
        <v>230</v>
      </c>
      <c r="U5" s="6" t="s">
        <v>231</v>
      </c>
      <c r="V5" s="6">
        <v>0.98</v>
      </c>
      <c r="W5" s="39">
        <v>39.200000000000003</v>
      </c>
      <c r="X5" s="3">
        <v>392</v>
      </c>
      <c r="Y5" s="1"/>
      <c r="Z5" s="5" t="s">
        <v>275</v>
      </c>
      <c r="AA5" s="15" t="s">
        <v>276</v>
      </c>
      <c r="AB5" s="14">
        <v>41001</v>
      </c>
      <c r="AC5" s="14">
        <v>1.25</v>
      </c>
      <c r="AD5" s="14">
        <f>AC5*20</f>
        <v>25</v>
      </c>
      <c r="AE5" s="5">
        <f>AC5*400</f>
        <v>500</v>
      </c>
      <c r="AF5" s="1"/>
      <c r="AH5" s="14"/>
      <c r="AI5" s="14"/>
      <c r="AJ5" s="14"/>
      <c r="AK5" s="14"/>
      <c r="AM5" s="1"/>
      <c r="AN5" s="1"/>
      <c r="AO5" s="1"/>
      <c r="AP5" s="1"/>
      <c r="AQ5" s="1"/>
      <c r="AR5" s="1"/>
      <c r="AS5" s="1"/>
      <c r="AT5" s="1"/>
      <c r="AU5" s="40" t="s">
        <v>347</v>
      </c>
      <c r="AV5" s="40" t="s">
        <v>348</v>
      </c>
      <c r="AW5" s="40" t="s">
        <v>349</v>
      </c>
      <c r="AX5" s="40">
        <v>1.6</v>
      </c>
      <c r="AY5" s="40">
        <v>161</v>
      </c>
      <c r="AZ5" s="40">
        <v>640</v>
      </c>
      <c r="BA5" s="1"/>
      <c r="BC5" s="14"/>
      <c r="BD5" s="14"/>
      <c r="BE5" s="14"/>
      <c r="BF5" s="14"/>
      <c r="BH5" s="1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58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</row>
    <row r="6" spans="1:192" ht="51">
      <c r="A6" s="10">
        <v>2</v>
      </c>
      <c r="B6" s="5" t="s">
        <v>11</v>
      </c>
      <c r="C6" s="5" t="s">
        <v>12</v>
      </c>
      <c r="D6" s="5" t="s">
        <v>210</v>
      </c>
      <c r="F6" s="14"/>
      <c r="G6" s="14"/>
      <c r="H6" s="14"/>
      <c r="I6" s="14"/>
      <c r="K6" s="1"/>
      <c r="M6" s="14"/>
      <c r="N6" s="14"/>
      <c r="O6" s="14"/>
      <c r="P6" s="14"/>
      <c r="R6" s="1"/>
      <c r="S6" s="38" t="s">
        <v>232</v>
      </c>
      <c r="T6" s="38" t="s">
        <v>233</v>
      </c>
      <c r="U6" s="6" t="s">
        <v>234</v>
      </c>
      <c r="V6" s="6">
        <v>1.3</v>
      </c>
      <c r="W6" s="39">
        <v>39</v>
      </c>
      <c r="X6" s="3">
        <v>156</v>
      </c>
      <c r="Y6" s="1"/>
      <c r="Z6" s="5" t="s">
        <v>277</v>
      </c>
      <c r="AA6" s="15" t="s">
        <v>276</v>
      </c>
      <c r="AB6" s="14">
        <v>41002</v>
      </c>
      <c r="AC6" s="14">
        <v>1</v>
      </c>
      <c r="AD6" s="14">
        <f>AC6*30</f>
        <v>30</v>
      </c>
      <c r="AE6" s="5">
        <f>AC6*120</f>
        <v>120</v>
      </c>
      <c r="AF6" s="1"/>
      <c r="AH6" s="14"/>
      <c r="AI6" s="14"/>
      <c r="AJ6" s="14"/>
      <c r="AK6" s="14"/>
      <c r="AM6" s="1"/>
      <c r="AN6" s="1"/>
      <c r="AO6" s="1"/>
      <c r="AP6" s="1"/>
      <c r="AQ6" s="1"/>
      <c r="AR6" s="1"/>
      <c r="AS6" s="1"/>
      <c r="AT6" s="1"/>
      <c r="AU6" s="40" t="s">
        <v>350</v>
      </c>
      <c r="AV6" s="40" t="s">
        <v>348</v>
      </c>
      <c r="AW6" s="40" t="s">
        <v>351</v>
      </c>
      <c r="AX6" s="40">
        <v>1.73</v>
      </c>
      <c r="AY6" s="40">
        <v>86.5</v>
      </c>
      <c r="AZ6" s="40">
        <v>207.6</v>
      </c>
      <c r="BA6" s="1"/>
      <c r="BC6" s="14"/>
      <c r="BD6" s="14"/>
      <c r="BE6" s="14"/>
      <c r="BF6" s="14"/>
      <c r="BH6" s="1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58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</row>
    <row r="7" spans="1:192" ht="51">
      <c r="A7" s="10">
        <v>3</v>
      </c>
      <c r="B7" s="16" t="s">
        <v>13</v>
      </c>
      <c r="C7" s="5" t="s">
        <v>14</v>
      </c>
      <c r="D7" s="5" t="s">
        <v>211</v>
      </c>
      <c r="F7" s="14"/>
      <c r="G7" s="14"/>
      <c r="H7" s="14"/>
      <c r="I7" s="14"/>
      <c r="K7" s="1"/>
      <c r="M7" s="14"/>
      <c r="N7" s="14"/>
      <c r="O7" s="14"/>
      <c r="P7" s="14"/>
      <c r="R7" s="1"/>
      <c r="S7" s="38" t="s">
        <v>235</v>
      </c>
      <c r="T7" s="38" t="s">
        <v>233</v>
      </c>
      <c r="U7" s="6" t="s">
        <v>236</v>
      </c>
      <c r="V7" s="6">
        <v>0.75</v>
      </c>
      <c r="W7" s="41">
        <v>98.25</v>
      </c>
      <c r="X7" s="3">
        <v>225</v>
      </c>
      <c r="Y7" s="1"/>
      <c r="Z7" s="5" t="s">
        <v>278</v>
      </c>
      <c r="AA7" s="15" t="s">
        <v>276</v>
      </c>
      <c r="AB7" s="14">
        <v>41004</v>
      </c>
      <c r="AC7" s="14">
        <v>0.61</v>
      </c>
      <c r="AD7" s="14">
        <f>AC7*130</f>
        <v>79.3</v>
      </c>
      <c r="AE7" s="5">
        <f>AC7*300</f>
        <v>183</v>
      </c>
      <c r="AF7" s="1"/>
      <c r="AH7" s="14"/>
      <c r="AI7" s="14"/>
      <c r="AJ7" s="14"/>
      <c r="AK7" s="14"/>
      <c r="AM7" s="1"/>
      <c r="AN7" s="1"/>
      <c r="AO7" s="1"/>
      <c r="AP7" s="1"/>
      <c r="AQ7" s="1"/>
      <c r="AR7" s="1"/>
      <c r="AS7" s="1"/>
      <c r="AT7" s="1"/>
      <c r="AU7" s="40" t="s">
        <v>352</v>
      </c>
      <c r="AV7" s="40" t="s">
        <v>348</v>
      </c>
      <c r="AW7" s="40" t="s">
        <v>353</v>
      </c>
      <c r="AX7" s="40">
        <v>5.39</v>
      </c>
      <c r="AY7" s="40">
        <v>107.8</v>
      </c>
      <c r="AZ7" s="40">
        <v>1617</v>
      </c>
      <c r="BA7" s="1"/>
      <c r="BC7" s="14"/>
      <c r="BD7" s="14"/>
      <c r="BE7" s="14"/>
      <c r="BF7" s="14"/>
      <c r="BH7" s="1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58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</row>
    <row r="8" spans="1:192" ht="63">
      <c r="A8" s="10">
        <v>4</v>
      </c>
      <c r="B8" s="5" t="s">
        <v>15</v>
      </c>
      <c r="C8" s="5" t="s">
        <v>16</v>
      </c>
      <c r="D8" s="5" t="s">
        <v>18</v>
      </c>
      <c r="F8" s="14"/>
      <c r="G8" s="14"/>
      <c r="H8" s="14"/>
      <c r="I8" s="14"/>
      <c r="K8" s="1"/>
      <c r="M8" s="14"/>
      <c r="N8" s="14"/>
      <c r="O8" s="14"/>
      <c r="P8" s="14"/>
      <c r="R8" s="1"/>
      <c r="S8" s="38" t="s">
        <v>237</v>
      </c>
      <c r="T8" s="38" t="s">
        <v>230</v>
      </c>
      <c r="U8" s="6" t="s">
        <v>238</v>
      </c>
      <c r="V8" s="6">
        <v>4.8</v>
      </c>
      <c r="W8" s="39">
        <v>19.2</v>
      </c>
      <c r="X8" s="3">
        <v>192</v>
      </c>
      <c r="Y8" s="1"/>
      <c r="Z8" s="5" t="s">
        <v>279</v>
      </c>
      <c r="AA8" s="15" t="s">
        <v>280</v>
      </c>
      <c r="AB8" s="14" t="s">
        <v>281</v>
      </c>
      <c r="AC8" s="14">
        <v>5.7</v>
      </c>
      <c r="AD8" s="14">
        <f t="shared" ref="AD8:AD9" si="0">AC8*5</f>
        <v>28.5</v>
      </c>
      <c r="AE8" s="5">
        <f>AC8*40</f>
        <v>228</v>
      </c>
      <c r="AF8" s="1"/>
      <c r="AH8" s="14"/>
      <c r="AI8" s="14"/>
      <c r="AJ8" s="14"/>
      <c r="AK8" s="14"/>
      <c r="AM8" s="1"/>
      <c r="AN8" s="1"/>
      <c r="AO8" s="1"/>
      <c r="AP8" s="1"/>
      <c r="AQ8" s="1"/>
      <c r="AR8" s="1"/>
      <c r="AS8" s="1"/>
      <c r="AT8" s="1"/>
      <c r="AU8" s="40" t="s">
        <v>354</v>
      </c>
      <c r="AV8" s="40" t="s">
        <v>348</v>
      </c>
      <c r="AW8" s="40" t="s">
        <v>355</v>
      </c>
      <c r="AX8" s="40">
        <v>8.1199999999999992</v>
      </c>
      <c r="AY8" s="40">
        <v>81.2</v>
      </c>
      <c r="AZ8" s="40">
        <v>324.8</v>
      </c>
      <c r="BA8" s="1"/>
      <c r="BC8" s="14"/>
      <c r="BD8" s="14"/>
      <c r="BE8" s="14"/>
      <c r="BF8" s="14"/>
      <c r="BH8" s="1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58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</row>
    <row r="9" spans="1:192" ht="63">
      <c r="A9" s="10">
        <v>5</v>
      </c>
      <c r="B9" s="5" t="s">
        <v>17</v>
      </c>
      <c r="C9" s="5" t="s">
        <v>18</v>
      </c>
      <c r="D9" s="5" t="s">
        <v>18</v>
      </c>
      <c r="F9" s="14"/>
      <c r="G9" s="14"/>
      <c r="H9" s="14"/>
      <c r="I9" s="14"/>
      <c r="K9" s="1"/>
      <c r="M9" s="14"/>
      <c r="N9" s="14"/>
      <c r="O9" s="14"/>
      <c r="P9" s="14"/>
      <c r="R9" s="1"/>
      <c r="S9" s="38" t="s">
        <v>237</v>
      </c>
      <c r="T9" s="38" t="s">
        <v>230</v>
      </c>
      <c r="U9" s="6" t="s">
        <v>239</v>
      </c>
      <c r="V9" s="6">
        <v>8.1999999999999993</v>
      </c>
      <c r="W9" s="39">
        <v>32.799999999999997</v>
      </c>
      <c r="X9" s="3">
        <v>41</v>
      </c>
      <c r="Y9" s="1"/>
      <c r="Z9" s="5" t="s">
        <v>279</v>
      </c>
      <c r="AA9" s="15" t="s">
        <v>280</v>
      </c>
      <c r="AB9" s="14" t="s">
        <v>282</v>
      </c>
      <c r="AC9" s="14">
        <v>5</v>
      </c>
      <c r="AD9" s="14">
        <f t="shared" si="0"/>
        <v>25</v>
      </c>
      <c r="AE9" s="5">
        <f>AC9*5</f>
        <v>25</v>
      </c>
      <c r="AF9" s="1"/>
      <c r="AH9" s="14"/>
      <c r="AI9" s="14"/>
      <c r="AJ9" s="14"/>
      <c r="AK9" s="14"/>
      <c r="AM9" s="1"/>
      <c r="AN9" s="1"/>
      <c r="AO9" s="1"/>
      <c r="AP9" s="1"/>
      <c r="AQ9" s="1"/>
      <c r="AR9" s="1"/>
      <c r="AS9" s="1"/>
      <c r="AT9" s="1"/>
      <c r="AU9" s="40" t="s">
        <v>354</v>
      </c>
      <c r="AV9" s="40" t="s">
        <v>348</v>
      </c>
      <c r="AW9" s="40" t="s">
        <v>356</v>
      </c>
      <c r="AX9" s="40">
        <v>18.48</v>
      </c>
      <c r="AY9" s="40">
        <v>184.8</v>
      </c>
      <c r="AZ9" s="40">
        <v>92.4</v>
      </c>
      <c r="BA9" s="1"/>
      <c r="BC9" s="14"/>
      <c r="BD9" s="14"/>
      <c r="BE9" s="14"/>
      <c r="BF9" s="14"/>
      <c r="BH9" s="1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58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</row>
    <row r="10" spans="1:192" s="74" customFormat="1" ht="28.5" customHeight="1">
      <c r="A10" s="72"/>
      <c r="B10" s="82" t="s">
        <v>223</v>
      </c>
      <c r="F10" s="75"/>
      <c r="G10" s="75"/>
      <c r="H10" s="75"/>
      <c r="I10" s="75"/>
      <c r="M10" s="75"/>
      <c r="N10" s="75"/>
      <c r="O10" s="75"/>
      <c r="P10" s="75"/>
      <c r="T10" s="75"/>
      <c r="U10" s="75"/>
      <c r="V10" s="75"/>
      <c r="W10" s="75"/>
      <c r="X10" s="34">
        <f>SUM(X5:X9)</f>
        <v>1006</v>
      </c>
      <c r="Y10" s="74">
        <v>1</v>
      </c>
      <c r="AA10" s="75"/>
      <c r="AB10" s="75"/>
      <c r="AC10" s="75"/>
      <c r="AD10" s="75"/>
      <c r="AE10" s="88">
        <f>SUM(AE5:AE9)</f>
        <v>1056</v>
      </c>
      <c r="AF10" s="74">
        <v>2</v>
      </c>
      <c r="AH10" s="75"/>
      <c r="AI10" s="75"/>
      <c r="AJ10" s="75"/>
      <c r="AK10" s="75"/>
      <c r="AU10" s="79"/>
      <c r="AV10" s="79"/>
      <c r="AW10" s="79"/>
      <c r="AX10" s="79"/>
      <c r="AY10" s="79"/>
      <c r="AZ10" s="99">
        <v>2881.8</v>
      </c>
      <c r="BA10" s="74">
        <v>3</v>
      </c>
      <c r="BC10" s="75"/>
      <c r="BD10" s="75"/>
      <c r="BE10" s="75"/>
      <c r="BF10" s="75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1"/>
    </row>
    <row r="11" spans="1:192" s="47" customFormat="1">
      <c r="A11" s="43"/>
      <c r="B11" s="44" t="s">
        <v>19</v>
      </c>
      <c r="C11" s="44"/>
      <c r="D11" s="44"/>
      <c r="E11" s="44"/>
      <c r="F11" s="45"/>
      <c r="G11" s="45"/>
      <c r="H11" s="45"/>
      <c r="I11" s="45"/>
      <c r="J11" s="46"/>
      <c r="L11" s="44"/>
      <c r="M11" s="45"/>
      <c r="N11" s="45"/>
      <c r="O11" s="45"/>
      <c r="P11" s="45"/>
      <c r="Q11" s="46"/>
      <c r="S11" s="44"/>
      <c r="T11" s="45"/>
      <c r="U11" s="45"/>
      <c r="V11" s="45"/>
      <c r="W11" s="45"/>
      <c r="X11" s="46"/>
      <c r="Z11" s="44"/>
      <c r="AA11" s="45"/>
      <c r="AB11" s="45"/>
      <c r="AC11" s="45"/>
      <c r="AD11" s="45"/>
      <c r="AE11" s="46"/>
      <c r="AG11" s="44"/>
      <c r="AH11" s="45"/>
      <c r="AI11" s="45"/>
      <c r="AJ11" s="45"/>
      <c r="AK11" s="45"/>
      <c r="AL11" s="46"/>
      <c r="AU11" s="48"/>
      <c r="AV11" s="48"/>
      <c r="AW11" s="48"/>
      <c r="AX11" s="48"/>
      <c r="AY11" s="48"/>
      <c r="AZ11" s="48"/>
      <c r="BB11" s="44"/>
      <c r="BC11" s="45"/>
      <c r="BD11" s="45"/>
      <c r="BE11" s="45"/>
      <c r="BF11" s="45"/>
      <c r="BG11" s="46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59"/>
    </row>
    <row r="12" spans="1:192" ht="51">
      <c r="A12" s="10">
        <v>6</v>
      </c>
      <c r="B12" s="5" t="s">
        <v>20</v>
      </c>
      <c r="C12" s="5" t="s">
        <v>21</v>
      </c>
      <c r="D12" s="5" t="s">
        <v>212</v>
      </c>
      <c r="F12" s="14"/>
      <c r="G12" s="14"/>
      <c r="H12" s="14"/>
      <c r="I12" s="14"/>
      <c r="K12" s="1"/>
      <c r="M12" s="14"/>
      <c r="N12" s="14"/>
      <c r="O12" s="14"/>
      <c r="P12" s="14"/>
      <c r="R12" s="1"/>
      <c r="S12" s="6">
        <v>20</v>
      </c>
      <c r="T12" s="38" t="s">
        <v>240</v>
      </c>
      <c r="U12" s="6" t="s">
        <v>241</v>
      </c>
      <c r="V12" s="6">
        <v>20.9</v>
      </c>
      <c r="W12" s="39">
        <f>V12*S12</f>
        <v>418</v>
      </c>
      <c r="X12" s="3">
        <v>4180</v>
      </c>
      <c r="Y12" s="1"/>
      <c r="Z12" s="5" t="s">
        <v>283</v>
      </c>
      <c r="AA12" s="14" t="s">
        <v>284</v>
      </c>
      <c r="AB12" s="14" t="s">
        <v>285</v>
      </c>
      <c r="AC12" s="14">
        <v>12.45</v>
      </c>
      <c r="AD12" s="14">
        <f>AC12*25</f>
        <v>311.25</v>
      </c>
      <c r="AE12" s="98">
        <f>AC12*200</f>
        <v>2490</v>
      </c>
      <c r="AF12" s="1">
        <v>3</v>
      </c>
      <c r="AG12" s="5" t="s">
        <v>299</v>
      </c>
      <c r="AH12" s="17" t="s">
        <v>300</v>
      </c>
      <c r="AI12" s="14" t="s">
        <v>301</v>
      </c>
      <c r="AJ12" s="18">
        <v>10</v>
      </c>
      <c r="AK12" s="18">
        <v>250</v>
      </c>
      <c r="AL12" s="89">
        <v>2000</v>
      </c>
      <c r="AM12" s="1">
        <v>2</v>
      </c>
      <c r="AN12" s="1"/>
      <c r="AO12" s="1"/>
      <c r="AP12" s="1"/>
      <c r="AQ12" s="1"/>
      <c r="AR12" s="1"/>
      <c r="AS12" s="1"/>
      <c r="AT12" s="1"/>
      <c r="AU12" s="40" t="s">
        <v>357</v>
      </c>
      <c r="AV12" s="40" t="s">
        <v>358</v>
      </c>
      <c r="AW12" s="40" t="s">
        <v>359</v>
      </c>
      <c r="AX12" s="40">
        <v>8.35</v>
      </c>
      <c r="AY12" s="40">
        <v>396</v>
      </c>
      <c r="AZ12" s="69">
        <v>1980</v>
      </c>
      <c r="BA12" s="1">
        <v>1</v>
      </c>
      <c r="BC12" s="14"/>
      <c r="BD12" s="14"/>
      <c r="BE12" s="14"/>
      <c r="BF12" s="14"/>
      <c r="BH12" s="1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58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</row>
    <row r="13" spans="1:192" ht="51">
      <c r="A13" s="10">
        <v>7</v>
      </c>
      <c r="B13" s="5" t="s">
        <v>22</v>
      </c>
      <c r="F13" s="14"/>
      <c r="G13" s="14"/>
      <c r="H13" s="14"/>
      <c r="I13" s="14"/>
      <c r="K13" s="1"/>
      <c r="M13" s="14"/>
      <c r="N13" s="14"/>
      <c r="O13" s="14"/>
      <c r="P13" s="14"/>
      <c r="R13" s="1"/>
      <c r="S13" s="6">
        <v>20</v>
      </c>
      <c r="T13" s="38" t="s">
        <v>240</v>
      </c>
      <c r="U13" s="6" t="s">
        <v>242</v>
      </c>
      <c r="V13" s="6">
        <v>7.12</v>
      </c>
      <c r="W13" s="39">
        <f t="shared" ref="W13:W18" si="1">V13*S13</f>
        <v>142.4</v>
      </c>
      <c r="X13" s="91">
        <v>427.2</v>
      </c>
      <c r="Y13" s="1">
        <v>2</v>
      </c>
      <c r="Z13" s="5" t="s">
        <v>286</v>
      </c>
      <c r="AA13" s="14" t="s">
        <v>287</v>
      </c>
      <c r="AB13" s="14" t="s">
        <v>288</v>
      </c>
      <c r="AC13" s="14">
        <v>8.85</v>
      </c>
      <c r="AD13" s="14">
        <f>AC13*20</f>
        <v>177</v>
      </c>
      <c r="AE13" s="98">
        <f>AC13*60</f>
        <v>531</v>
      </c>
      <c r="AF13" s="1">
        <v>3</v>
      </c>
      <c r="AG13" s="5" t="s">
        <v>302</v>
      </c>
      <c r="AH13" s="17" t="s">
        <v>303</v>
      </c>
      <c r="AI13" s="14" t="s">
        <v>304</v>
      </c>
      <c r="AJ13" s="18">
        <v>9</v>
      </c>
      <c r="AK13" s="18">
        <v>180</v>
      </c>
      <c r="AL13" s="18">
        <v>540</v>
      </c>
      <c r="AM13" s="1"/>
      <c r="AN13" s="1"/>
      <c r="AO13" s="1"/>
      <c r="AP13" s="1"/>
      <c r="AQ13" s="1"/>
      <c r="AR13" s="1"/>
      <c r="AS13" s="1"/>
      <c r="AT13" s="1"/>
      <c r="AU13" s="40" t="s">
        <v>27</v>
      </c>
      <c r="AV13" s="40" t="s">
        <v>360</v>
      </c>
      <c r="AW13" s="40" t="s">
        <v>361</v>
      </c>
      <c r="AX13" s="40">
        <v>7</v>
      </c>
      <c r="AY13" s="40">
        <v>350</v>
      </c>
      <c r="AZ13" s="69">
        <v>420</v>
      </c>
      <c r="BA13" s="1">
        <v>1</v>
      </c>
      <c r="BC13" s="14"/>
      <c r="BD13" s="14"/>
      <c r="BE13" s="14"/>
      <c r="BF13" s="14"/>
      <c r="BH13" s="1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58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</row>
    <row r="14" spans="1:192" ht="51">
      <c r="A14" s="10">
        <v>8</v>
      </c>
      <c r="B14" s="5" t="s">
        <v>23</v>
      </c>
      <c r="C14" s="5" t="s">
        <v>21</v>
      </c>
      <c r="D14" s="5" t="s">
        <v>212</v>
      </c>
      <c r="F14" s="14"/>
      <c r="G14" s="14"/>
      <c r="H14" s="14"/>
      <c r="I14" s="14"/>
      <c r="K14" s="1"/>
      <c r="M14" s="14"/>
      <c r="N14" s="14"/>
      <c r="O14" s="14"/>
      <c r="P14" s="14"/>
      <c r="R14" s="1"/>
      <c r="S14" s="6">
        <v>25</v>
      </c>
      <c r="T14" s="38" t="s">
        <v>240</v>
      </c>
      <c r="U14" s="6" t="s">
        <v>243</v>
      </c>
      <c r="V14" s="6">
        <v>1.23</v>
      </c>
      <c r="W14" s="39">
        <f t="shared" si="1"/>
        <v>30.75</v>
      </c>
      <c r="X14" s="91">
        <v>246</v>
      </c>
      <c r="Y14" s="1">
        <v>2</v>
      </c>
      <c r="Z14" s="5" t="s">
        <v>283</v>
      </c>
      <c r="AA14" s="14" t="s">
        <v>289</v>
      </c>
      <c r="AB14" s="14" t="s">
        <v>290</v>
      </c>
      <c r="AC14" s="14">
        <v>1.35</v>
      </c>
      <c r="AD14" s="14">
        <f t="shared" ref="AD14:AD18" si="2">AC14*25</f>
        <v>33.75</v>
      </c>
      <c r="AE14" s="98">
        <f>AC14*200</f>
        <v>270</v>
      </c>
      <c r="AF14" s="1">
        <v>3</v>
      </c>
      <c r="AH14" s="19"/>
      <c r="AI14" s="14"/>
      <c r="AJ14" s="14"/>
      <c r="AK14" s="14"/>
      <c r="AM14" s="1"/>
      <c r="AN14" s="1"/>
      <c r="AO14" s="1"/>
      <c r="AP14" s="1"/>
      <c r="AQ14" s="1"/>
      <c r="AR14" s="1"/>
      <c r="AS14" s="1"/>
      <c r="AT14" s="1"/>
      <c r="AU14" s="40" t="s">
        <v>27</v>
      </c>
      <c r="AV14" s="40" t="s">
        <v>362</v>
      </c>
      <c r="AW14" s="40" t="s">
        <v>363</v>
      </c>
      <c r="AX14" s="40">
        <v>0.75</v>
      </c>
      <c r="AY14" s="40">
        <v>37.5</v>
      </c>
      <c r="AZ14" s="69">
        <v>150</v>
      </c>
      <c r="BA14" s="1">
        <v>1</v>
      </c>
      <c r="BC14" s="14"/>
      <c r="BD14" s="14"/>
      <c r="BE14" s="14"/>
      <c r="BF14" s="14"/>
      <c r="BH14" s="1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58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</row>
    <row r="15" spans="1:192" ht="51">
      <c r="A15" s="10">
        <v>9</v>
      </c>
      <c r="B15" s="5" t="s">
        <v>24</v>
      </c>
      <c r="C15" s="5" t="s">
        <v>25</v>
      </c>
      <c r="D15" s="5" t="s">
        <v>212</v>
      </c>
      <c r="F15" s="14"/>
      <c r="G15" s="14"/>
      <c r="H15" s="14"/>
      <c r="I15" s="14"/>
      <c r="K15" s="1"/>
      <c r="M15" s="14"/>
      <c r="N15" s="14"/>
      <c r="O15" s="14"/>
      <c r="P15" s="14"/>
      <c r="R15" s="1"/>
      <c r="S15" s="6">
        <v>25</v>
      </c>
      <c r="T15" s="38" t="s">
        <v>240</v>
      </c>
      <c r="U15" s="6" t="s">
        <v>244</v>
      </c>
      <c r="V15" s="6">
        <v>0.65</v>
      </c>
      <c r="W15" s="39">
        <f t="shared" si="1"/>
        <v>16.25</v>
      </c>
      <c r="X15" s="36">
        <v>65</v>
      </c>
      <c r="Y15" s="1">
        <v>1</v>
      </c>
      <c r="Z15" s="5" t="s">
        <v>283</v>
      </c>
      <c r="AA15" s="15" t="s">
        <v>291</v>
      </c>
      <c r="AB15" s="14" t="s">
        <v>292</v>
      </c>
      <c r="AC15" s="14">
        <v>1.3</v>
      </c>
      <c r="AD15" s="14">
        <f t="shared" si="2"/>
        <v>32.5</v>
      </c>
      <c r="AE15" s="98">
        <f>AC15*100</f>
        <v>130</v>
      </c>
      <c r="AF15" s="1">
        <v>3</v>
      </c>
      <c r="AH15" s="19"/>
      <c r="AI15" s="14"/>
      <c r="AJ15" s="14"/>
      <c r="AK15" s="14"/>
      <c r="AM15" s="1"/>
      <c r="AN15" s="1"/>
      <c r="AO15" s="1"/>
      <c r="AP15" s="1"/>
      <c r="AQ15" s="1"/>
      <c r="AR15" s="1"/>
      <c r="AS15" s="1"/>
      <c r="AT15" s="1"/>
      <c r="AU15" s="40" t="s">
        <v>27</v>
      </c>
      <c r="AV15" s="40" t="s">
        <v>362</v>
      </c>
      <c r="AW15" s="40" t="s">
        <v>364</v>
      </c>
      <c r="AX15" s="40">
        <v>0.86</v>
      </c>
      <c r="AY15" s="40">
        <v>43</v>
      </c>
      <c r="AZ15" s="93">
        <v>86</v>
      </c>
      <c r="BA15" s="1">
        <v>2</v>
      </c>
      <c r="BC15" s="14"/>
      <c r="BD15" s="14"/>
      <c r="BE15" s="14"/>
      <c r="BF15" s="14"/>
      <c r="BH15" s="1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58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</row>
    <row r="16" spans="1:192" ht="51">
      <c r="A16" s="10">
        <v>10</v>
      </c>
      <c r="B16" s="5" t="s">
        <v>26</v>
      </c>
      <c r="C16" s="5" t="s">
        <v>27</v>
      </c>
      <c r="D16" s="5" t="s">
        <v>212</v>
      </c>
      <c r="F16" s="14"/>
      <c r="G16" s="14"/>
      <c r="H16" s="14"/>
      <c r="I16" s="14"/>
      <c r="K16" s="1"/>
      <c r="M16" s="14"/>
      <c r="N16" s="14"/>
      <c r="O16" s="14"/>
      <c r="P16" s="14"/>
      <c r="R16" s="1"/>
      <c r="S16" s="6">
        <v>25</v>
      </c>
      <c r="T16" s="38" t="s">
        <v>240</v>
      </c>
      <c r="U16" s="6" t="s">
        <v>245</v>
      </c>
      <c r="V16" s="6">
        <v>2.1</v>
      </c>
      <c r="W16" s="39">
        <f t="shared" si="1"/>
        <v>52.5</v>
      </c>
      <c r="X16" s="36">
        <v>105</v>
      </c>
      <c r="Y16" s="1">
        <v>1</v>
      </c>
      <c r="Z16" s="5" t="s">
        <v>283</v>
      </c>
      <c r="AA16" s="14" t="s">
        <v>284</v>
      </c>
      <c r="AB16" s="14" t="s">
        <v>293</v>
      </c>
      <c r="AC16" s="14">
        <v>3.45</v>
      </c>
      <c r="AD16" s="14">
        <f t="shared" si="2"/>
        <v>86.25</v>
      </c>
      <c r="AE16" s="90">
        <f t="shared" ref="AE16:AE18" si="3">AC16*50</f>
        <v>172.5</v>
      </c>
      <c r="AF16" s="1">
        <v>2</v>
      </c>
      <c r="AH16" s="19"/>
      <c r="AI16" s="14"/>
      <c r="AJ16" s="14"/>
      <c r="AK16" s="14"/>
      <c r="AM16" s="1"/>
      <c r="AN16" s="1"/>
      <c r="AO16" s="1"/>
      <c r="AP16" s="1"/>
      <c r="AQ16" s="1"/>
      <c r="AR16" s="1"/>
      <c r="AS16" s="1"/>
      <c r="AT16" s="1"/>
      <c r="AU16" s="40"/>
      <c r="AV16" s="40"/>
      <c r="AW16" s="40"/>
      <c r="AX16" s="40"/>
      <c r="AY16" s="40"/>
      <c r="AZ16" s="40"/>
      <c r="BA16" s="1"/>
      <c r="BC16" s="14"/>
      <c r="BD16" s="14"/>
      <c r="BE16" s="14"/>
      <c r="BF16" s="14"/>
      <c r="BH16" s="1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58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</row>
    <row r="17" spans="1:192" ht="51">
      <c r="A17" s="10">
        <v>11</v>
      </c>
      <c r="B17" s="5" t="s">
        <v>28</v>
      </c>
      <c r="C17" s="5" t="s">
        <v>27</v>
      </c>
      <c r="D17" s="5" t="s">
        <v>212</v>
      </c>
      <c r="F17" s="14"/>
      <c r="G17" s="14"/>
      <c r="H17" s="14"/>
      <c r="I17" s="14"/>
      <c r="K17" s="1"/>
      <c r="M17" s="14"/>
      <c r="N17" s="14"/>
      <c r="O17" s="14"/>
      <c r="P17" s="14"/>
      <c r="R17" s="1"/>
      <c r="S17" s="6">
        <v>25</v>
      </c>
      <c r="T17" s="38" t="s">
        <v>240</v>
      </c>
      <c r="U17" s="6" t="s">
        <v>246</v>
      </c>
      <c r="V17" s="6">
        <v>1</v>
      </c>
      <c r="W17" s="39">
        <f t="shared" si="1"/>
        <v>25</v>
      </c>
      <c r="X17" s="91">
        <v>50</v>
      </c>
      <c r="Y17" s="1">
        <v>2</v>
      </c>
      <c r="Z17" s="5" t="s">
        <v>283</v>
      </c>
      <c r="AA17" s="14" t="s">
        <v>289</v>
      </c>
      <c r="AB17" s="14" t="s">
        <v>293</v>
      </c>
      <c r="AC17" s="14">
        <v>1.35</v>
      </c>
      <c r="AD17" s="14">
        <f t="shared" si="2"/>
        <v>33.75</v>
      </c>
      <c r="AE17" s="98">
        <f t="shared" si="3"/>
        <v>67.5</v>
      </c>
      <c r="AF17" s="1">
        <v>3</v>
      </c>
      <c r="AH17" s="19"/>
      <c r="AI17" s="14"/>
      <c r="AJ17" s="14"/>
      <c r="AK17" s="14"/>
      <c r="AM17" s="1"/>
      <c r="AN17" s="1"/>
      <c r="AO17" s="1"/>
      <c r="AP17" s="1"/>
      <c r="AQ17" s="1"/>
      <c r="AR17" s="1"/>
      <c r="AS17" s="1"/>
      <c r="AT17" s="1"/>
      <c r="AU17" s="40" t="s">
        <v>27</v>
      </c>
      <c r="AV17" s="40" t="s">
        <v>362</v>
      </c>
      <c r="AW17" s="40" t="s">
        <v>365</v>
      </c>
      <c r="AX17" s="40">
        <v>0.86</v>
      </c>
      <c r="AY17" s="40">
        <v>43</v>
      </c>
      <c r="AZ17" s="69">
        <v>43</v>
      </c>
      <c r="BA17" s="1">
        <v>1</v>
      </c>
      <c r="BC17" s="14"/>
      <c r="BD17" s="14"/>
      <c r="BE17" s="14"/>
      <c r="BF17" s="14"/>
      <c r="BH17" s="1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58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</row>
    <row r="18" spans="1:192" ht="51">
      <c r="A18" s="10">
        <v>12</v>
      </c>
      <c r="B18" s="5" t="s">
        <v>29</v>
      </c>
      <c r="C18" s="5" t="s">
        <v>27</v>
      </c>
      <c r="D18" s="5" t="s">
        <v>212</v>
      </c>
      <c r="F18" s="14"/>
      <c r="G18" s="14"/>
      <c r="H18" s="14"/>
      <c r="I18" s="14"/>
      <c r="K18" s="1"/>
      <c r="M18" s="14"/>
      <c r="N18" s="14"/>
      <c r="O18" s="14"/>
      <c r="P18" s="14"/>
      <c r="R18" s="1"/>
      <c r="S18" s="6">
        <v>50</v>
      </c>
      <c r="T18" s="38" t="s">
        <v>240</v>
      </c>
      <c r="U18" s="6" t="s">
        <v>247</v>
      </c>
      <c r="V18" s="6">
        <v>1.48</v>
      </c>
      <c r="W18" s="39">
        <f t="shared" si="1"/>
        <v>74</v>
      </c>
      <c r="X18" s="36">
        <v>74</v>
      </c>
      <c r="Y18" s="1">
        <v>1</v>
      </c>
      <c r="Z18" s="5" t="s">
        <v>283</v>
      </c>
      <c r="AA18" s="14" t="s">
        <v>287</v>
      </c>
      <c r="AB18" s="14" t="s">
        <v>294</v>
      </c>
      <c r="AC18" s="14">
        <v>2.29</v>
      </c>
      <c r="AD18" s="14">
        <f t="shared" si="2"/>
        <v>57.25</v>
      </c>
      <c r="AE18" s="90">
        <f t="shared" si="3"/>
        <v>114.5</v>
      </c>
      <c r="AF18" s="1">
        <v>2</v>
      </c>
      <c r="AG18" s="5" t="s">
        <v>302</v>
      </c>
      <c r="AH18" s="20" t="s">
        <v>305</v>
      </c>
      <c r="AI18" s="14" t="s">
        <v>306</v>
      </c>
      <c r="AJ18" s="21">
        <v>3.5</v>
      </c>
      <c r="AK18" s="21">
        <v>70</v>
      </c>
      <c r="AL18" s="4">
        <v>175</v>
      </c>
      <c r="AM18" s="1"/>
      <c r="AN18" s="1"/>
      <c r="AO18" s="1"/>
      <c r="AP18" s="1"/>
      <c r="AQ18" s="1"/>
      <c r="AR18" s="1"/>
      <c r="AS18" s="1"/>
      <c r="AT18" s="1"/>
      <c r="AU18" s="40"/>
      <c r="AV18" s="40"/>
      <c r="AW18" s="40"/>
      <c r="AX18" s="40"/>
      <c r="AY18" s="40"/>
      <c r="AZ18" s="40"/>
      <c r="BA18" s="1"/>
      <c r="BC18" s="14"/>
      <c r="BD18" s="14"/>
      <c r="BE18" s="14"/>
      <c r="BF18" s="14"/>
      <c r="BH18" s="1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58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</row>
    <row r="19" spans="1:192" s="47" customFormat="1">
      <c r="A19" s="43"/>
      <c r="B19" s="44" t="s">
        <v>30</v>
      </c>
      <c r="C19" s="44"/>
      <c r="D19" s="44"/>
      <c r="E19" s="44"/>
      <c r="F19" s="45"/>
      <c r="G19" s="45"/>
      <c r="H19" s="45"/>
      <c r="I19" s="45"/>
      <c r="J19" s="46"/>
      <c r="L19" s="44"/>
      <c r="M19" s="45"/>
      <c r="N19" s="45"/>
      <c r="O19" s="45"/>
      <c r="P19" s="45"/>
      <c r="Q19" s="46"/>
      <c r="S19" s="44"/>
      <c r="T19" s="45"/>
      <c r="U19" s="45"/>
      <c r="V19" s="45"/>
      <c r="W19" s="45"/>
      <c r="X19" s="46"/>
      <c r="Z19" s="44"/>
      <c r="AA19" s="45"/>
      <c r="AB19" s="45"/>
      <c r="AC19" s="45"/>
      <c r="AD19" s="45"/>
      <c r="AE19" s="46"/>
      <c r="AG19" s="44"/>
      <c r="AH19" s="45"/>
      <c r="AI19" s="45"/>
      <c r="AJ19" s="45"/>
      <c r="AK19" s="45"/>
      <c r="AL19" s="46"/>
      <c r="AU19" s="48"/>
      <c r="AV19" s="48"/>
      <c r="AW19" s="48"/>
      <c r="AX19" s="48"/>
      <c r="AY19" s="48"/>
      <c r="AZ19" s="48"/>
      <c r="BB19" s="44"/>
      <c r="BC19" s="45"/>
      <c r="BD19" s="45"/>
      <c r="BE19" s="45"/>
      <c r="BF19" s="45"/>
      <c r="BG19" s="46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59"/>
    </row>
    <row r="20" spans="1:192" ht="78.75">
      <c r="A20" s="10">
        <v>13</v>
      </c>
      <c r="B20" s="22" t="s">
        <v>31</v>
      </c>
      <c r="C20" s="5" t="s">
        <v>32</v>
      </c>
      <c r="D20" s="5" t="s">
        <v>213</v>
      </c>
      <c r="F20" s="14"/>
      <c r="G20" s="14"/>
      <c r="H20" s="14"/>
      <c r="I20" s="14"/>
      <c r="K20" s="1"/>
      <c r="M20" s="14"/>
      <c r="N20" s="14"/>
      <c r="O20" s="14"/>
      <c r="P20" s="14"/>
      <c r="R20" s="1"/>
      <c r="T20" s="14"/>
      <c r="U20" s="14"/>
      <c r="V20" s="14"/>
      <c r="W20" s="14"/>
      <c r="Y20" s="1"/>
      <c r="AA20" s="14"/>
      <c r="AB20" s="14"/>
      <c r="AC20" s="14"/>
      <c r="AD20" s="14"/>
      <c r="AF20" s="1"/>
      <c r="AH20" s="14"/>
      <c r="AI20" s="14"/>
      <c r="AJ20" s="14"/>
      <c r="AK20" s="14"/>
      <c r="AM20" s="1"/>
      <c r="AN20" s="16" t="s">
        <v>308</v>
      </c>
      <c r="AO20" s="15" t="s">
        <v>309</v>
      </c>
      <c r="AP20" s="15" t="s">
        <v>310</v>
      </c>
      <c r="AQ20" s="23">
        <v>4.4000000000000004</v>
      </c>
      <c r="AR20" s="21">
        <v>132</v>
      </c>
      <c r="AS20" s="70">
        <v>264</v>
      </c>
      <c r="AT20" s="1"/>
      <c r="AU20" s="40"/>
      <c r="AV20" s="40"/>
      <c r="AW20" s="40"/>
      <c r="AX20" s="40"/>
      <c r="AY20" s="40"/>
      <c r="AZ20" s="40"/>
      <c r="BA20" s="1"/>
      <c r="BC20" s="14"/>
      <c r="BD20" s="14"/>
      <c r="BE20" s="14"/>
      <c r="BF20" s="14"/>
      <c r="BH20" s="1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58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</row>
    <row r="21" spans="1:192" ht="47.25" customHeight="1">
      <c r="A21" s="10">
        <v>14</v>
      </c>
      <c r="B21" s="5" t="s">
        <v>33</v>
      </c>
      <c r="C21" s="5" t="s">
        <v>34</v>
      </c>
      <c r="D21" s="5" t="s">
        <v>214</v>
      </c>
      <c r="F21" s="14"/>
      <c r="G21" s="14"/>
      <c r="H21" s="14"/>
      <c r="I21" s="14"/>
      <c r="K21" s="1"/>
      <c r="M21" s="14"/>
      <c r="N21" s="14"/>
      <c r="O21" s="14"/>
      <c r="P21" s="14"/>
      <c r="R21" s="1"/>
      <c r="T21" s="14"/>
      <c r="U21" s="14"/>
      <c r="V21" s="14"/>
      <c r="W21" s="14"/>
      <c r="Y21" s="1"/>
      <c r="AA21" s="14"/>
      <c r="AB21" s="14"/>
      <c r="AC21" s="14"/>
      <c r="AD21" s="14"/>
      <c r="AF21" s="1"/>
      <c r="AH21" s="14"/>
      <c r="AI21" s="14"/>
      <c r="AJ21" s="14"/>
      <c r="AK21" s="14"/>
      <c r="AM21" s="1"/>
      <c r="AN21" s="16" t="s">
        <v>311</v>
      </c>
      <c r="AO21" s="15" t="s">
        <v>312</v>
      </c>
      <c r="AP21" s="15">
        <v>182613</v>
      </c>
      <c r="AQ21" s="23">
        <v>0.20960000000000001</v>
      </c>
      <c r="AR21" s="21">
        <v>52.4</v>
      </c>
      <c r="AS21" s="70">
        <v>628.79999999999995</v>
      </c>
      <c r="AT21" s="1"/>
      <c r="AU21" s="40"/>
      <c r="AV21" s="40"/>
      <c r="AW21" s="40"/>
      <c r="AX21" s="40"/>
      <c r="AY21" s="40"/>
      <c r="AZ21" s="40"/>
      <c r="BA21" s="1"/>
      <c r="BC21" s="14"/>
      <c r="BD21" s="14"/>
      <c r="BE21" s="14"/>
      <c r="BF21" s="14"/>
      <c r="BH21" s="1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58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</row>
    <row r="22" spans="1:192" ht="40.5" customHeight="1">
      <c r="A22" s="10">
        <v>15</v>
      </c>
      <c r="B22" s="5" t="s">
        <v>35</v>
      </c>
      <c r="C22" s="5" t="s">
        <v>36</v>
      </c>
      <c r="D22" s="5" t="s">
        <v>214</v>
      </c>
      <c r="F22" s="14"/>
      <c r="G22" s="14"/>
      <c r="H22" s="14"/>
      <c r="I22" s="14"/>
      <c r="K22" s="1"/>
      <c r="M22" s="14"/>
      <c r="N22" s="14"/>
      <c r="O22" s="14"/>
      <c r="P22" s="14"/>
      <c r="R22" s="1"/>
      <c r="T22" s="14"/>
      <c r="U22" s="14"/>
      <c r="V22" s="14"/>
      <c r="W22" s="14"/>
      <c r="Y22" s="1"/>
      <c r="AA22" s="14"/>
      <c r="AB22" s="14"/>
      <c r="AC22" s="14"/>
      <c r="AD22" s="14"/>
      <c r="AF22" s="1"/>
      <c r="AH22" s="14"/>
      <c r="AI22" s="14"/>
      <c r="AJ22" s="14"/>
      <c r="AK22" s="14"/>
      <c r="AM22" s="1"/>
      <c r="AN22" s="16" t="s">
        <v>313</v>
      </c>
      <c r="AO22" s="15" t="s">
        <v>312</v>
      </c>
      <c r="AP22" s="15">
        <v>140813</v>
      </c>
      <c r="AQ22" s="23">
        <v>0.1226</v>
      </c>
      <c r="AR22" s="21">
        <v>61.3</v>
      </c>
      <c r="AS22" s="70">
        <v>122.6</v>
      </c>
      <c r="AT22" s="1"/>
      <c r="AU22" s="40"/>
      <c r="AV22" s="40"/>
      <c r="AW22" s="40"/>
      <c r="AX22" s="40"/>
      <c r="AY22" s="40"/>
      <c r="AZ22" s="40"/>
      <c r="BA22" s="1"/>
      <c r="BC22" s="14"/>
      <c r="BD22" s="14"/>
      <c r="BE22" s="14"/>
      <c r="BF22" s="14"/>
      <c r="BH22" s="1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58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</row>
    <row r="23" spans="1:192" ht="42.75" customHeight="1">
      <c r="A23" s="10">
        <v>16</v>
      </c>
      <c r="B23" s="5" t="s">
        <v>37</v>
      </c>
      <c r="C23" s="5" t="s">
        <v>38</v>
      </c>
      <c r="D23" s="5" t="s">
        <v>214</v>
      </c>
      <c r="F23" s="14"/>
      <c r="G23" s="14"/>
      <c r="H23" s="14"/>
      <c r="I23" s="14"/>
      <c r="K23" s="1"/>
      <c r="M23" s="14"/>
      <c r="N23" s="14"/>
      <c r="O23" s="14"/>
      <c r="P23" s="14"/>
      <c r="R23" s="1"/>
      <c r="T23" s="14"/>
      <c r="U23" s="14"/>
      <c r="V23" s="14"/>
      <c r="W23" s="14"/>
      <c r="Y23" s="1"/>
      <c r="AA23" s="14"/>
      <c r="AB23" s="14"/>
      <c r="AC23" s="14"/>
      <c r="AD23" s="14"/>
      <c r="AF23" s="1"/>
      <c r="AH23" s="14"/>
      <c r="AI23" s="14"/>
      <c r="AJ23" s="14"/>
      <c r="AK23" s="14"/>
      <c r="AM23" s="1"/>
      <c r="AN23" s="16" t="s">
        <v>314</v>
      </c>
      <c r="AO23" s="15" t="s">
        <v>309</v>
      </c>
      <c r="AP23" s="15" t="s">
        <v>315</v>
      </c>
      <c r="AQ23" s="23">
        <v>806.4</v>
      </c>
      <c r="AR23" s="21">
        <v>806.4</v>
      </c>
      <c r="AS23" s="71">
        <v>806.4</v>
      </c>
      <c r="AT23" s="1"/>
      <c r="AU23" s="40"/>
      <c r="AV23" s="40"/>
      <c r="AW23" s="40"/>
      <c r="AX23" s="40"/>
      <c r="AY23" s="40"/>
      <c r="AZ23" s="40"/>
      <c r="BA23" s="1"/>
      <c r="BC23" s="14"/>
      <c r="BD23" s="14"/>
      <c r="BE23" s="14"/>
      <c r="BF23" s="14"/>
      <c r="BH23" s="1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58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</row>
    <row r="24" spans="1:192" ht="47.25" customHeight="1">
      <c r="A24" s="10">
        <v>17</v>
      </c>
      <c r="B24" s="5" t="s">
        <v>39</v>
      </c>
      <c r="C24" s="5" t="s">
        <v>38</v>
      </c>
      <c r="D24" s="5" t="s">
        <v>214</v>
      </c>
      <c r="F24" s="14"/>
      <c r="G24" s="14"/>
      <c r="H24" s="14"/>
      <c r="I24" s="14"/>
      <c r="K24" s="1"/>
      <c r="M24" s="14"/>
      <c r="N24" s="14"/>
      <c r="O24" s="14"/>
      <c r="P24" s="14"/>
      <c r="R24" s="1"/>
      <c r="T24" s="14"/>
      <c r="U24" s="14"/>
      <c r="V24" s="14"/>
      <c r="W24" s="14"/>
      <c r="Y24" s="1"/>
      <c r="AA24" s="14"/>
      <c r="AB24" s="14"/>
      <c r="AC24" s="14"/>
      <c r="AD24" s="14"/>
      <c r="AF24" s="1"/>
      <c r="AH24" s="14"/>
      <c r="AI24" s="14"/>
      <c r="AJ24" s="14"/>
      <c r="AK24" s="14"/>
      <c r="AM24" s="1"/>
      <c r="AN24" s="16" t="s">
        <v>316</v>
      </c>
      <c r="AO24" s="15" t="s">
        <v>309</v>
      </c>
      <c r="AP24" s="15" t="s">
        <v>317</v>
      </c>
      <c r="AQ24" s="23">
        <v>921.6</v>
      </c>
      <c r="AR24" s="21">
        <v>921.60000000000014</v>
      </c>
      <c r="AS24" s="71">
        <v>921.60000000000014</v>
      </c>
      <c r="AT24" s="1"/>
      <c r="AU24" s="40"/>
      <c r="AV24" s="40"/>
      <c r="AW24" s="40"/>
      <c r="AX24" s="40"/>
      <c r="AY24" s="40"/>
      <c r="AZ24" s="40"/>
      <c r="BA24" s="1"/>
      <c r="BC24" s="14"/>
      <c r="BD24" s="14"/>
      <c r="BE24" s="14"/>
      <c r="BF24" s="14"/>
      <c r="BH24" s="1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58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</row>
    <row r="25" spans="1:192" ht="33.75" customHeight="1">
      <c r="A25" s="10">
        <v>18</v>
      </c>
      <c r="B25" s="5" t="s">
        <v>40</v>
      </c>
      <c r="C25" s="5" t="s">
        <v>38</v>
      </c>
      <c r="D25" s="5" t="s">
        <v>214</v>
      </c>
      <c r="F25" s="14"/>
      <c r="G25" s="14"/>
      <c r="H25" s="14"/>
      <c r="I25" s="14"/>
      <c r="K25" s="1"/>
      <c r="M25" s="14"/>
      <c r="N25" s="14"/>
      <c r="O25" s="14"/>
      <c r="P25" s="14"/>
      <c r="R25" s="1"/>
      <c r="T25" s="14"/>
      <c r="U25" s="14"/>
      <c r="V25" s="14"/>
      <c r="W25" s="14"/>
      <c r="Y25" s="1"/>
      <c r="AA25" s="14"/>
      <c r="AB25" s="14"/>
      <c r="AC25" s="14"/>
      <c r="AD25" s="14"/>
      <c r="AF25" s="1"/>
      <c r="AH25" s="14"/>
      <c r="AI25" s="14"/>
      <c r="AJ25" s="14"/>
      <c r="AK25" s="14"/>
      <c r="AM25" s="1"/>
      <c r="AN25" s="16" t="s">
        <v>318</v>
      </c>
      <c r="AO25" s="15" t="s">
        <v>309</v>
      </c>
      <c r="AP25" s="15" t="s">
        <v>319</v>
      </c>
      <c r="AQ25" s="23">
        <v>936</v>
      </c>
      <c r="AR25" s="21">
        <v>936.00000000000011</v>
      </c>
      <c r="AS25" s="71">
        <v>936.00000000000011</v>
      </c>
      <c r="AT25" s="1"/>
      <c r="AU25" s="40"/>
      <c r="AV25" s="40"/>
      <c r="AW25" s="40"/>
      <c r="AX25" s="40"/>
      <c r="AY25" s="40"/>
      <c r="AZ25" s="40"/>
      <c r="BA25" s="1"/>
      <c r="BC25" s="14"/>
      <c r="BD25" s="14"/>
      <c r="BE25" s="14"/>
      <c r="BF25" s="14"/>
      <c r="BH25" s="1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58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</row>
    <row r="26" spans="1:192" ht="31.5">
      <c r="A26" s="10">
        <v>19</v>
      </c>
      <c r="B26" s="5" t="s">
        <v>41</v>
      </c>
      <c r="C26" s="5" t="s">
        <v>38</v>
      </c>
      <c r="D26" s="5" t="s">
        <v>214</v>
      </c>
      <c r="F26" s="14"/>
      <c r="G26" s="14"/>
      <c r="H26" s="14"/>
      <c r="I26" s="14"/>
      <c r="K26" s="1"/>
      <c r="M26" s="14"/>
      <c r="N26" s="14"/>
      <c r="O26" s="14"/>
      <c r="P26" s="14"/>
      <c r="R26" s="1"/>
      <c r="T26" s="14"/>
      <c r="U26" s="14"/>
      <c r="V26" s="14"/>
      <c r="W26" s="14"/>
      <c r="Y26" s="1"/>
      <c r="AA26" s="14"/>
      <c r="AB26" s="14"/>
      <c r="AC26" s="14"/>
      <c r="AD26" s="14"/>
      <c r="AF26" s="1"/>
      <c r="AH26" s="14"/>
      <c r="AI26" s="14"/>
      <c r="AJ26" s="14"/>
      <c r="AK26" s="14"/>
      <c r="AM26" s="1"/>
      <c r="AN26" s="16" t="s">
        <v>320</v>
      </c>
      <c r="AO26" s="15" t="s">
        <v>309</v>
      </c>
      <c r="AP26" s="15" t="s">
        <v>321</v>
      </c>
      <c r="AQ26" s="23">
        <v>432</v>
      </c>
      <c r="AR26" s="21">
        <v>432</v>
      </c>
      <c r="AS26" s="71">
        <v>432</v>
      </c>
      <c r="AT26" s="1"/>
      <c r="AU26" s="40"/>
      <c r="AV26" s="40"/>
      <c r="AW26" s="40"/>
      <c r="AX26" s="40"/>
      <c r="AY26" s="40"/>
      <c r="AZ26" s="40"/>
      <c r="BA26" s="1"/>
      <c r="BC26" s="14"/>
      <c r="BD26" s="14"/>
      <c r="BE26" s="14"/>
      <c r="BF26" s="14"/>
      <c r="BH26" s="1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58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</row>
    <row r="27" spans="1:192" ht="63">
      <c r="A27" s="10">
        <v>20</v>
      </c>
      <c r="B27" s="16" t="s">
        <v>42</v>
      </c>
      <c r="C27" s="5" t="s">
        <v>43</v>
      </c>
      <c r="D27" s="5" t="s">
        <v>214</v>
      </c>
      <c r="F27" s="14"/>
      <c r="G27" s="14"/>
      <c r="H27" s="14"/>
      <c r="I27" s="14"/>
      <c r="K27" s="1"/>
      <c r="M27" s="14"/>
      <c r="N27" s="14"/>
      <c r="O27" s="14"/>
      <c r="P27" s="14"/>
      <c r="R27" s="1"/>
      <c r="T27" s="14"/>
      <c r="U27" s="14"/>
      <c r="V27" s="14"/>
      <c r="W27" s="14"/>
      <c r="Y27" s="1"/>
      <c r="AA27" s="14"/>
      <c r="AB27" s="14"/>
      <c r="AC27" s="14"/>
      <c r="AD27" s="14"/>
      <c r="AF27" s="1"/>
      <c r="AH27" s="14"/>
      <c r="AI27" s="14"/>
      <c r="AJ27" s="14"/>
      <c r="AK27" s="14"/>
      <c r="AM27" s="1"/>
      <c r="AN27" s="16" t="s">
        <v>322</v>
      </c>
      <c r="AO27" s="15" t="s">
        <v>312</v>
      </c>
      <c r="AP27" s="15">
        <v>140913</v>
      </c>
      <c r="AQ27" s="23">
        <v>5.8400000000000001E-2</v>
      </c>
      <c r="AR27" s="21">
        <v>14.6</v>
      </c>
      <c r="AS27" s="70">
        <v>29.2</v>
      </c>
      <c r="AT27" s="1"/>
      <c r="AU27" s="40"/>
      <c r="AV27" s="40"/>
      <c r="AW27" s="40"/>
      <c r="AX27" s="40"/>
      <c r="AY27" s="40"/>
      <c r="AZ27" s="40"/>
      <c r="BA27" s="1"/>
      <c r="BC27" s="14"/>
      <c r="BD27" s="14"/>
      <c r="BE27" s="14"/>
      <c r="BF27" s="14"/>
      <c r="BH27" s="1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58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</row>
    <row r="28" spans="1:192" ht="47.25">
      <c r="A28" s="10">
        <v>21</v>
      </c>
      <c r="B28" s="16" t="s">
        <v>44</v>
      </c>
      <c r="C28" s="5" t="s">
        <v>45</v>
      </c>
      <c r="D28" s="5" t="s">
        <v>214</v>
      </c>
      <c r="F28" s="14"/>
      <c r="G28" s="14"/>
      <c r="H28" s="14"/>
      <c r="I28" s="14"/>
      <c r="K28" s="1"/>
      <c r="M28" s="14"/>
      <c r="N28" s="14"/>
      <c r="O28" s="14"/>
      <c r="P28" s="14"/>
      <c r="R28" s="1"/>
      <c r="T28" s="14"/>
      <c r="U28" s="14"/>
      <c r="V28" s="14"/>
      <c r="W28" s="14"/>
      <c r="Y28" s="1"/>
      <c r="AA28" s="14"/>
      <c r="AB28" s="14"/>
      <c r="AC28" s="14"/>
      <c r="AD28" s="14"/>
      <c r="AF28" s="1"/>
      <c r="AH28" s="14"/>
      <c r="AI28" s="14"/>
      <c r="AJ28" s="14"/>
      <c r="AK28" s="14"/>
      <c r="AM28" s="1"/>
      <c r="AN28" s="16" t="s">
        <v>323</v>
      </c>
      <c r="AO28" s="15" t="s">
        <v>309</v>
      </c>
      <c r="AP28" s="15" t="s">
        <v>324</v>
      </c>
      <c r="AQ28" s="23">
        <v>155.52000000000001</v>
      </c>
      <c r="AR28" s="21">
        <v>155.52000000000001</v>
      </c>
      <c r="AS28" s="70">
        <v>1244.1600000000001</v>
      </c>
      <c r="AT28" s="1"/>
      <c r="AU28" s="40"/>
      <c r="AV28" s="40"/>
      <c r="AW28" s="40"/>
      <c r="AX28" s="40"/>
      <c r="AY28" s="40"/>
      <c r="AZ28" s="40"/>
      <c r="BA28" s="1"/>
      <c r="BC28" s="14"/>
      <c r="BD28" s="14"/>
      <c r="BE28" s="14"/>
      <c r="BF28" s="14"/>
      <c r="BH28" s="1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58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</row>
    <row r="29" spans="1:192" ht="63">
      <c r="A29" s="10">
        <v>22</v>
      </c>
      <c r="B29" s="5" t="s">
        <v>46</v>
      </c>
      <c r="C29" s="5" t="s">
        <v>47</v>
      </c>
      <c r="D29" s="5" t="s">
        <v>215</v>
      </c>
      <c r="F29" s="14"/>
      <c r="G29" s="14"/>
      <c r="H29" s="14"/>
      <c r="I29" s="14"/>
      <c r="K29" s="1"/>
      <c r="M29" s="14"/>
      <c r="N29" s="14"/>
      <c r="O29" s="14"/>
      <c r="P29" s="14"/>
      <c r="R29" s="1"/>
      <c r="T29" s="14"/>
      <c r="U29" s="14"/>
      <c r="V29" s="14"/>
      <c r="W29" s="14"/>
      <c r="Y29" s="1"/>
      <c r="AA29" s="14"/>
      <c r="AB29" s="14"/>
      <c r="AC29" s="14"/>
      <c r="AD29" s="14"/>
      <c r="AF29" s="1"/>
      <c r="AH29" s="14"/>
      <c r="AI29" s="14"/>
      <c r="AJ29" s="14"/>
      <c r="AK29" s="14"/>
      <c r="AM29" s="1"/>
      <c r="AN29" s="16" t="s">
        <v>325</v>
      </c>
      <c r="AO29" s="15" t="s">
        <v>309</v>
      </c>
      <c r="AP29" s="15" t="s">
        <v>326</v>
      </c>
      <c r="AQ29" s="23">
        <v>1.6559999999999999</v>
      </c>
      <c r="AR29" s="21">
        <v>165.6</v>
      </c>
      <c r="AS29" s="70">
        <v>331.2</v>
      </c>
      <c r="AT29" s="1"/>
      <c r="AU29" s="40"/>
      <c r="AV29" s="40"/>
      <c r="AW29" s="40"/>
      <c r="AX29" s="40"/>
      <c r="AY29" s="40"/>
      <c r="AZ29" s="40"/>
      <c r="BA29" s="1"/>
      <c r="BC29" s="14"/>
      <c r="BD29" s="14"/>
      <c r="BE29" s="14"/>
      <c r="BF29" s="14"/>
      <c r="BH29" s="1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58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</row>
    <row r="30" spans="1:192" ht="78.75">
      <c r="A30" s="10">
        <v>23</v>
      </c>
      <c r="B30" s="16" t="s">
        <v>48</v>
      </c>
      <c r="C30" s="5" t="s">
        <v>49</v>
      </c>
      <c r="D30" s="5" t="s">
        <v>215</v>
      </c>
      <c r="F30" s="14"/>
      <c r="G30" s="14"/>
      <c r="H30" s="14"/>
      <c r="I30" s="14"/>
      <c r="K30" s="1"/>
      <c r="M30" s="14"/>
      <c r="N30" s="14"/>
      <c r="O30" s="14"/>
      <c r="P30" s="14"/>
      <c r="R30" s="1"/>
      <c r="T30" s="14"/>
      <c r="U30" s="14"/>
      <c r="V30" s="14"/>
      <c r="W30" s="14"/>
      <c r="Y30" s="1"/>
      <c r="AA30" s="14"/>
      <c r="AB30" s="14"/>
      <c r="AC30" s="14"/>
      <c r="AD30" s="14"/>
      <c r="AF30" s="1"/>
      <c r="AH30" s="14"/>
      <c r="AI30" s="14"/>
      <c r="AJ30" s="14"/>
      <c r="AK30" s="14"/>
      <c r="AM30" s="1"/>
      <c r="AN30" s="16" t="s">
        <v>327</v>
      </c>
      <c r="AO30" s="15" t="s">
        <v>309</v>
      </c>
      <c r="AP30" s="15" t="s">
        <v>328</v>
      </c>
      <c r="AQ30" s="23">
        <v>0.216</v>
      </c>
      <c r="AR30" s="21">
        <v>54</v>
      </c>
      <c r="AS30" s="70">
        <v>594</v>
      </c>
      <c r="AT30" s="1"/>
      <c r="AU30" s="40"/>
      <c r="AV30" s="40"/>
      <c r="AW30" s="40"/>
      <c r="AX30" s="40"/>
      <c r="AY30" s="40"/>
      <c r="AZ30" s="40"/>
      <c r="BA30" s="1"/>
      <c r="BC30" s="14"/>
      <c r="BD30" s="14"/>
      <c r="BE30" s="14"/>
      <c r="BF30" s="14"/>
      <c r="BH30" s="1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58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</row>
    <row r="31" spans="1:192" ht="78.75">
      <c r="A31" s="10">
        <v>24</v>
      </c>
      <c r="B31" s="5" t="s">
        <v>50</v>
      </c>
      <c r="C31" s="5" t="s">
        <v>51</v>
      </c>
      <c r="D31" s="5" t="s">
        <v>215</v>
      </c>
      <c r="F31" s="14"/>
      <c r="G31" s="14"/>
      <c r="H31" s="14"/>
      <c r="I31" s="14"/>
      <c r="K31" s="1"/>
      <c r="M31" s="14"/>
      <c r="N31" s="14"/>
      <c r="O31" s="14"/>
      <c r="P31" s="14"/>
      <c r="R31" s="1"/>
      <c r="T31" s="14"/>
      <c r="U31" s="14"/>
      <c r="V31" s="14"/>
      <c r="W31" s="14"/>
      <c r="Y31" s="1"/>
      <c r="AA31" s="14"/>
      <c r="AB31" s="14"/>
      <c r="AC31" s="14"/>
      <c r="AD31" s="14"/>
      <c r="AF31" s="1"/>
      <c r="AH31" s="14"/>
      <c r="AI31" s="14"/>
      <c r="AJ31" s="14"/>
      <c r="AK31" s="14"/>
      <c r="AM31" s="1"/>
      <c r="AN31" s="16" t="s">
        <v>329</v>
      </c>
      <c r="AO31" s="15" t="s">
        <v>309</v>
      </c>
      <c r="AP31" s="15" t="s">
        <v>330</v>
      </c>
      <c r="AQ31" s="23">
        <v>0.51300000000000001</v>
      </c>
      <c r="AR31" s="21">
        <v>66.599999999999994</v>
      </c>
      <c r="AS31" s="70">
        <v>1200.42</v>
      </c>
      <c r="AT31" s="1"/>
      <c r="AU31" s="40"/>
      <c r="AV31" s="40"/>
      <c r="AW31" s="40"/>
      <c r="AX31" s="40"/>
      <c r="AY31" s="40"/>
      <c r="AZ31" s="40"/>
      <c r="BA31" s="1"/>
      <c r="BC31" s="14"/>
      <c r="BD31" s="14"/>
      <c r="BE31" s="14"/>
      <c r="BF31" s="14"/>
      <c r="BH31" s="1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58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</row>
    <row r="32" spans="1:192" ht="78.75">
      <c r="A32" s="10">
        <v>25</v>
      </c>
      <c r="B32" s="5" t="s">
        <v>52</v>
      </c>
      <c r="C32" s="5" t="s">
        <v>51</v>
      </c>
      <c r="D32" s="5" t="s">
        <v>215</v>
      </c>
      <c r="F32" s="14"/>
      <c r="G32" s="14"/>
      <c r="H32" s="14"/>
      <c r="I32" s="14"/>
      <c r="K32" s="1"/>
      <c r="M32" s="14"/>
      <c r="N32" s="14"/>
      <c r="O32" s="14"/>
      <c r="P32" s="14"/>
      <c r="R32" s="1"/>
      <c r="T32" s="14"/>
      <c r="U32" s="14"/>
      <c r="V32" s="14"/>
      <c r="W32" s="14"/>
      <c r="Y32" s="1"/>
      <c r="AA32" s="14"/>
      <c r="AB32" s="14"/>
      <c r="AC32" s="14"/>
      <c r="AD32" s="14"/>
      <c r="AF32" s="1"/>
      <c r="AH32" s="14"/>
      <c r="AI32" s="14"/>
      <c r="AJ32" s="14"/>
      <c r="AK32" s="14"/>
      <c r="AM32" s="1"/>
      <c r="AN32" s="16" t="s">
        <v>331</v>
      </c>
      <c r="AO32" s="15" t="s">
        <v>309</v>
      </c>
      <c r="AP32" s="15" t="s">
        <v>332</v>
      </c>
      <c r="AQ32" s="23">
        <v>0.51300000000000001</v>
      </c>
      <c r="AR32" s="21">
        <v>66.599999999999994</v>
      </c>
      <c r="AS32" s="70">
        <v>1200.42</v>
      </c>
      <c r="AT32" s="1"/>
      <c r="AU32" s="40"/>
      <c r="AV32" s="40"/>
      <c r="AW32" s="40"/>
      <c r="AX32" s="40"/>
      <c r="AY32" s="40"/>
      <c r="AZ32" s="40"/>
      <c r="BA32" s="1"/>
      <c r="BC32" s="14"/>
      <c r="BD32" s="14"/>
      <c r="BE32" s="14"/>
      <c r="BF32" s="14"/>
      <c r="BH32" s="1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58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</row>
    <row r="33" spans="1:192" ht="78.75">
      <c r="A33" s="10">
        <v>26</v>
      </c>
      <c r="B33" s="5" t="s">
        <v>53</v>
      </c>
      <c r="C33" s="5" t="s">
        <v>51</v>
      </c>
      <c r="D33" s="5" t="s">
        <v>215</v>
      </c>
      <c r="F33" s="14"/>
      <c r="G33" s="14"/>
      <c r="H33" s="14"/>
      <c r="I33" s="14"/>
      <c r="K33" s="1"/>
      <c r="M33" s="14"/>
      <c r="N33" s="14"/>
      <c r="O33" s="14"/>
      <c r="P33" s="14"/>
      <c r="R33" s="1"/>
      <c r="T33" s="14"/>
      <c r="U33" s="14"/>
      <c r="V33" s="14"/>
      <c r="W33" s="14"/>
      <c r="Y33" s="1"/>
      <c r="AA33" s="14"/>
      <c r="AB33" s="14"/>
      <c r="AC33" s="14"/>
      <c r="AD33" s="14"/>
      <c r="AF33" s="1"/>
      <c r="AH33" s="14"/>
      <c r="AI33" s="14"/>
      <c r="AJ33" s="14"/>
      <c r="AK33" s="14"/>
      <c r="AM33" s="1"/>
      <c r="AN33" s="16" t="s">
        <v>333</v>
      </c>
      <c r="AO33" s="15" t="s">
        <v>309</v>
      </c>
      <c r="AP33" s="15" t="s">
        <v>334</v>
      </c>
      <c r="AQ33" s="23">
        <v>0.32</v>
      </c>
      <c r="AR33" s="21">
        <v>48</v>
      </c>
      <c r="AS33" s="70">
        <v>748.8</v>
      </c>
      <c r="AT33" s="1"/>
      <c r="AU33" s="40"/>
      <c r="AV33" s="40"/>
      <c r="AW33" s="40"/>
      <c r="AX33" s="40"/>
      <c r="AY33" s="40"/>
      <c r="AZ33" s="40"/>
      <c r="BA33" s="1"/>
      <c r="BC33" s="14"/>
      <c r="BD33" s="14"/>
      <c r="BE33" s="14"/>
      <c r="BF33" s="14"/>
      <c r="BH33" s="1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58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</row>
    <row r="34" spans="1:192" ht="78.75">
      <c r="A34" s="10">
        <v>27</v>
      </c>
      <c r="B34" s="5" t="s">
        <v>54</v>
      </c>
      <c r="C34" s="5" t="s">
        <v>51</v>
      </c>
      <c r="D34" s="5" t="s">
        <v>215</v>
      </c>
      <c r="F34" s="14"/>
      <c r="G34" s="14"/>
      <c r="H34" s="14"/>
      <c r="I34" s="14"/>
      <c r="K34" s="1"/>
      <c r="M34" s="14"/>
      <c r="N34" s="14"/>
      <c r="O34" s="14"/>
      <c r="P34" s="14"/>
      <c r="R34" s="1"/>
      <c r="T34" s="14"/>
      <c r="U34" s="14"/>
      <c r="V34" s="14"/>
      <c r="W34" s="14"/>
      <c r="Y34" s="1"/>
      <c r="AA34" s="14"/>
      <c r="AB34" s="14"/>
      <c r="AC34" s="14"/>
      <c r="AD34" s="14"/>
      <c r="AF34" s="1"/>
      <c r="AH34" s="14"/>
      <c r="AI34" s="14"/>
      <c r="AJ34" s="14"/>
      <c r="AK34" s="14"/>
      <c r="AM34" s="1"/>
      <c r="AN34" s="16" t="s">
        <v>335</v>
      </c>
      <c r="AO34" s="15" t="s">
        <v>309</v>
      </c>
      <c r="AP34" s="15" t="s">
        <v>336</v>
      </c>
      <c r="AQ34" s="23">
        <v>0.32</v>
      </c>
      <c r="AR34" s="21">
        <v>48</v>
      </c>
      <c r="AS34" s="70">
        <v>748.8</v>
      </c>
      <c r="AT34" s="1"/>
      <c r="AU34" s="40"/>
      <c r="AV34" s="40"/>
      <c r="AW34" s="40"/>
      <c r="AX34" s="40"/>
      <c r="AY34" s="40"/>
      <c r="AZ34" s="40"/>
      <c r="BA34" s="1"/>
      <c r="BC34" s="14"/>
      <c r="BD34" s="14"/>
      <c r="BE34" s="14"/>
      <c r="BF34" s="14"/>
      <c r="BH34" s="1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58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</row>
    <row r="35" spans="1:192" s="74" customFormat="1" ht="24" customHeight="1">
      <c r="A35" s="72"/>
      <c r="B35" s="82" t="s">
        <v>224</v>
      </c>
      <c r="F35" s="75"/>
      <c r="G35" s="75"/>
      <c r="H35" s="75"/>
      <c r="I35" s="75"/>
      <c r="M35" s="75"/>
      <c r="N35" s="75"/>
      <c r="O35" s="75"/>
      <c r="P35" s="75"/>
      <c r="T35" s="75"/>
      <c r="U35" s="75"/>
      <c r="V35" s="75"/>
      <c r="W35" s="75"/>
      <c r="AA35" s="75"/>
      <c r="AB35" s="75"/>
      <c r="AC35" s="75"/>
      <c r="AD35" s="75"/>
      <c r="AH35" s="75"/>
      <c r="AI35" s="75"/>
      <c r="AJ35" s="75"/>
      <c r="AK35" s="75"/>
      <c r="AS35" s="35">
        <f>SUM(AS20:AS34)</f>
        <v>10208.399999999998</v>
      </c>
      <c r="AT35" s="74">
        <v>1</v>
      </c>
      <c r="AU35" s="79"/>
      <c r="AV35" s="79"/>
      <c r="AW35" s="79"/>
      <c r="AX35" s="79"/>
      <c r="AY35" s="79"/>
      <c r="AZ35" s="79"/>
      <c r="BC35" s="75"/>
      <c r="BD35" s="75"/>
      <c r="BE35" s="75"/>
      <c r="BF35" s="75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1"/>
    </row>
    <row r="36" spans="1:192" s="47" customFormat="1">
      <c r="A36" s="43"/>
      <c r="B36" s="44" t="s">
        <v>55</v>
      </c>
      <c r="C36" s="44"/>
      <c r="D36" s="44"/>
      <c r="E36" s="44"/>
      <c r="F36" s="45"/>
      <c r="G36" s="45"/>
      <c r="H36" s="45"/>
      <c r="I36" s="45"/>
      <c r="J36" s="46"/>
      <c r="L36" s="44"/>
      <c r="M36" s="45"/>
      <c r="N36" s="45"/>
      <c r="O36" s="45"/>
      <c r="P36" s="45"/>
      <c r="Q36" s="46"/>
      <c r="S36" s="44"/>
      <c r="T36" s="45"/>
      <c r="U36" s="45"/>
      <c r="V36" s="45"/>
      <c r="W36" s="45"/>
      <c r="X36" s="46"/>
      <c r="Z36" s="44"/>
      <c r="AA36" s="45"/>
      <c r="AB36" s="45"/>
      <c r="AC36" s="45"/>
      <c r="AD36" s="45"/>
      <c r="AE36" s="46"/>
      <c r="AG36" s="44"/>
      <c r="AH36" s="45"/>
      <c r="AI36" s="45"/>
      <c r="AJ36" s="45"/>
      <c r="AK36" s="45"/>
      <c r="AL36" s="46"/>
      <c r="AU36" s="48"/>
      <c r="AV36" s="48"/>
      <c r="AW36" s="48"/>
      <c r="AX36" s="48"/>
      <c r="AY36" s="48"/>
      <c r="AZ36" s="48"/>
      <c r="BB36" s="44"/>
      <c r="BC36" s="45"/>
      <c r="BD36" s="45"/>
      <c r="BE36" s="45"/>
      <c r="BF36" s="45"/>
      <c r="BG36" s="46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59"/>
    </row>
    <row r="37" spans="1:192" ht="38.25">
      <c r="A37" s="10">
        <v>28</v>
      </c>
      <c r="B37" s="5" t="s">
        <v>56</v>
      </c>
      <c r="C37" s="5" t="s">
        <v>57</v>
      </c>
      <c r="D37" s="5" t="s">
        <v>215</v>
      </c>
      <c r="F37" s="14"/>
      <c r="G37" s="14"/>
      <c r="H37" s="14"/>
      <c r="I37" s="14"/>
      <c r="K37" s="1"/>
      <c r="M37" s="14"/>
      <c r="N37" s="14"/>
      <c r="O37" s="14"/>
      <c r="P37" s="14"/>
      <c r="R37" s="1"/>
      <c r="S37" s="6" t="s">
        <v>248</v>
      </c>
      <c r="T37" s="38" t="s">
        <v>249</v>
      </c>
      <c r="U37" s="6">
        <v>1504022</v>
      </c>
      <c r="V37" s="6">
        <v>12.7</v>
      </c>
      <c r="W37" s="39">
        <v>171.45</v>
      </c>
      <c r="X37" s="3">
        <v>685.8</v>
      </c>
      <c r="Y37" s="1"/>
      <c r="AA37" s="14"/>
      <c r="AB37" s="14"/>
      <c r="AC37" s="14"/>
      <c r="AD37" s="14"/>
      <c r="AF37" s="1"/>
      <c r="AH37" s="14"/>
      <c r="AI37" s="14"/>
      <c r="AJ37" s="14"/>
      <c r="AK37" s="14"/>
      <c r="AM37" s="1"/>
      <c r="AN37" s="1"/>
      <c r="AO37" s="1"/>
      <c r="AP37" s="1"/>
      <c r="AQ37" s="1"/>
      <c r="AR37" s="1"/>
      <c r="AS37" s="1"/>
      <c r="AT37" s="1"/>
      <c r="AU37" s="40"/>
      <c r="AV37" s="40"/>
      <c r="AW37" s="40"/>
      <c r="AX37" s="40"/>
      <c r="AY37" s="40"/>
      <c r="AZ37" s="40"/>
      <c r="BA37" s="1"/>
      <c r="BC37" s="14"/>
      <c r="BD37" s="14"/>
      <c r="BE37" s="14"/>
      <c r="BF37" s="14"/>
      <c r="BH37" s="1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58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</row>
    <row r="38" spans="1:192" ht="38.25">
      <c r="A38" s="10">
        <v>29</v>
      </c>
      <c r="B38" s="5" t="s">
        <v>58</v>
      </c>
      <c r="C38" s="5" t="s">
        <v>59</v>
      </c>
      <c r="D38" s="5" t="s">
        <v>216</v>
      </c>
      <c r="F38" s="14"/>
      <c r="G38" s="14"/>
      <c r="H38" s="14"/>
      <c r="I38" s="14"/>
      <c r="K38" s="1"/>
      <c r="M38" s="14"/>
      <c r="N38" s="14"/>
      <c r="O38" s="14"/>
      <c r="P38" s="14"/>
      <c r="R38" s="1"/>
      <c r="S38" s="6" t="s">
        <v>250</v>
      </c>
      <c r="T38" s="38" t="s">
        <v>249</v>
      </c>
      <c r="U38" s="6" t="s">
        <v>251</v>
      </c>
      <c r="V38" s="6">
        <v>6</v>
      </c>
      <c r="W38" s="39">
        <v>120</v>
      </c>
      <c r="X38" s="3">
        <v>1200</v>
      </c>
      <c r="Y38" s="1"/>
      <c r="AA38" s="14"/>
      <c r="AB38" s="14"/>
      <c r="AC38" s="14"/>
      <c r="AD38" s="14"/>
      <c r="AF38" s="1"/>
      <c r="AH38" s="14"/>
      <c r="AI38" s="14"/>
      <c r="AJ38" s="14"/>
      <c r="AK38" s="14"/>
      <c r="AM38" s="1"/>
      <c r="AN38" s="1"/>
      <c r="AO38" s="1"/>
      <c r="AP38" s="1"/>
      <c r="AQ38" s="1"/>
      <c r="AR38" s="1"/>
      <c r="AS38" s="1"/>
      <c r="AT38" s="1"/>
      <c r="AU38" s="40"/>
      <c r="AV38" s="40"/>
      <c r="AW38" s="40"/>
      <c r="AX38" s="40"/>
      <c r="AY38" s="40"/>
      <c r="AZ38" s="40"/>
      <c r="BA38" s="1"/>
      <c r="BC38" s="14"/>
      <c r="BD38" s="14"/>
      <c r="BE38" s="14"/>
      <c r="BF38" s="14"/>
      <c r="BH38" s="1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58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</row>
    <row r="39" spans="1:192" ht="38.25">
      <c r="A39" s="10">
        <v>30</v>
      </c>
      <c r="B39" s="5" t="s">
        <v>60</v>
      </c>
      <c r="C39" s="5" t="s">
        <v>61</v>
      </c>
      <c r="D39" s="5" t="s">
        <v>216</v>
      </c>
      <c r="F39" s="14"/>
      <c r="G39" s="14"/>
      <c r="H39" s="14"/>
      <c r="I39" s="14"/>
      <c r="K39" s="1"/>
      <c r="M39" s="14"/>
      <c r="N39" s="14"/>
      <c r="O39" s="14"/>
      <c r="P39" s="14"/>
      <c r="R39" s="1"/>
      <c r="S39" s="6" t="s">
        <v>252</v>
      </c>
      <c r="T39" s="38" t="s">
        <v>249</v>
      </c>
      <c r="U39" s="6" t="s">
        <v>253</v>
      </c>
      <c r="V39" s="6">
        <v>46</v>
      </c>
      <c r="W39" s="39">
        <v>230</v>
      </c>
      <c r="X39" s="3">
        <v>2300</v>
      </c>
      <c r="Y39" s="1"/>
      <c r="AA39" s="14"/>
      <c r="AB39" s="14"/>
      <c r="AC39" s="14"/>
      <c r="AD39" s="14"/>
      <c r="AF39" s="1"/>
      <c r="AH39" s="14"/>
      <c r="AI39" s="14"/>
      <c r="AJ39" s="14"/>
      <c r="AK39" s="14"/>
      <c r="AM39" s="1"/>
      <c r="AN39" s="1"/>
      <c r="AO39" s="1"/>
      <c r="AP39" s="1"/>
      <c r="AQ39" s="1"/>
      <c r="AR39" s="1"/>
      <c r="AS39" s="1"/>
      <c r="AT39" s="1"/>
      <c r="AU39" s="40"/>
      <c r="AV39" s="40"/>
      <c r="AW39" s="40"/>
      <c r="AX39" s="40"/>
      <c r="AY39" s="40"/>
      <c r="AZ39" s="40"/>
      <c r="BA39" s="1"/>
      <c r="BC39" s="14"/>
      <c r="BD39" s="14"/>
      <c r="BE39" s="14"/>
      <c r="BF39" s="14"/>
      <c r="BH39" s="1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58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</row>
    <row r="40" spans="1:192" ht="38.25">
      <c r="A40" s="10">
        <v>31</v>
      </c>
      <c r="B40" s="5" t="s">
        <v>62</v>
      </c>
      <c r="C40" s="5" t="s">
        <v>63</v>
      </c>
      <c r="D40" s="5" t="s">
        <v>214</v>
      </c>
      <c r="F40" s="14"/>
      <c r="G40" s="14"/>
      <c r="H40" s="14"/>
      <c r="I40" s="14"/>
      <c r="K40" s="1"/>
      <c r="M40" s="14"/>
      <c r="N40" s="14"/>
      <c r="O40" s="14"/>
      <c r="P40" s="14"/>
      <c r="R40" s="1"/>
      <c r="S40" s="6" t="s">
        <v>254</v>
      </c>
      <c r="T40" s="38" t="s">
        <v>249</v>
      </c>
      <c r="U40" s="6">
        <v>1070030</v>
      </c>
      <c r="V40" s="6">
        <v>0.19500000000000001</v>
      </c>
      <c r="W40" s="39">
        <v>195</v>
      </c>
      <c r="X40" s="3">
        <v>780</v>
      </c>
      <c r="Y40" s="1"/>
      <c r="AA40" s="14"/>
      <c r="AB40" s="14"/>
      <c r="AC40" s="14"/>
      <c r="AD40" s="14"/>
      <c r="AF40" s="1"/>
      <c r="AH40" s="14"/>
      <c r="AI40" s="14"/>
      <c r="AJ40" s="14"/>
      <c r="AK40" s="14"/>
      <c r="AM40" s="1"/>
      <c r="AN40" s="1"/>
      <c r="AO40" s="1"/>
      <c r="AP40" s="1"/>
      <c r="AQ40" s="1"/>
      <c r="AR40" s="1"/>
      <c r="AS40" s="1"/>
      <c r="AT40" s="1"/>
      <c r="AU40" s="40"/>
      <c r="AV40" s="40"/>
      <c r="AW40" s="40"/>
      <c r="AX40" s="40"/>
      <c r="AY40" s="40"/>
      <c r="AZ40" s="40"/>
      <c r="BA40" s="1"/>
      <c r="BC40" s="14"/>
      <c r="BD40" s="14"/>
      <c r="BE40" s="14"/>
      <c r="BF40" s="14"/>
      <c r="BH40" s="1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58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</row>
    <row r="41" spans="1:192" ht="38.25">
      <c r="A41" s="10">
        <v>32</v>
      </c>
      <c r="B41" s="5" t="s">
        <v>64</v>
      </c>
      <c r="C41" s="5" t="s">
        <v>65</v>
      </c>
      <c r="D41" s="5" t="s">
        <v>214</v>
      </c>
      <c r="F41" s="14"/>
      <c r="G41" s="14"/>
      <c r="H41" s="14"/>
      <c r="I41" s="14"/>
      <c r="K41" s="1"/>
      <c r="M41" s="14"/>
      <c r="N41" s="14"/>
      <c r="O41" s="14"/>
      <c r="P41" s="14"/>
      <c r="R41" s="1"/>
      <c r="S41" s="6">
        <v>1</v>
      </c>
      <c r="T41" s="38" t="s">
        <v>249</v>
      </c>
      <c r="U41" s="6" t="s">
        <v>255</v>
      </c>
      <c r="V41" s="6">
        <v>2</v>
      </c>
      <c r="W41" s="39">
        <v>2</v>
      </c>
      <c r="X41" s="3">
        <v>200</v>
      </c>
      <c r="Y41" s="1"/>
      <c r="AA41" s="14"/>
      <c r="AB41" s="14"/>
      <c r="AC41" s="14"/>
      <c r="AD41" s="14"/>
      <c r="AF41" s="1"/>
      <c r="AH41" s="14"/>
      <c r="AI41" s="14"/>
      <c r="AJ41" s="14"/>
      <c r="AK41" s="14"/>
      <c r="AM41" s="1"/>
      <c r="AN41" s="1"/>
      <c r="AO41" s="1"/>
      <c r="AP41" s="1"/>
      <c r="AQ41" s="1"/>
      <c r="AR41" s="1"/>
      <c r="AS41" s="1"/>
      <c r="AT41" s="1"/>
      <c r="AU41" s="40"/>
      <c r="AV41" s="40"/>
      <c r="AW41" s="40"/>
      <c r="AX41" s="40"/>
      <c r="AY41" s="40"/>
      <c r="AZ41" s="40"/>
      <c r="BA41" s="1"/>
      <c r="BC41" s="14"/>
      <c r="BD41" s="14"/>
      <c r="BE41" s="14"/>
      <c r="BF41" s="14"/>
      <c r="BH41" s="1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58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</row>
    <row r="42" spans="1:192" s="74" customFormat="1" ht="20.25" customHeight="1">
      <c r="A42" s="72"/>
      <c r="B42" s="82" t="s">
        <v>222</v>
      </c>
      <c r="F42" s="75"/>
      <c r="G42" s="75"/>
      <c r="H42" s="75"/>
      <c r="I42" s="75"/>
      <c r="M42" s="75"/>
      <c r="N42" s="75"/>
      <c r="O42" s="75"/>
      <c r="P42" s="75"/>
      <c r="T42" s="75"/>
      <c r="U42" s="75"/>
      <c r="V42" s="75"/>
      <c r="W42" s="75"/>
      <c r="X42" s="35">
        <f>SUM(X37:X41)</f>
        <v>5165.8</v>
      </c>
      <c r="Y42" s="74">
        <v>1</v>
      </c>
      <c r="AA42" s="75"/>
      <c r="AB42" s="75"/>
      <c r="AC42" s="75"/>
      <c r="AD42" s="75"/>
      <c r="AH42" s="75"/>
      <c r="AI42" s="75"/>
      <c r="AJ42" s="75"/>
      <c r="AK42" s="75"/>
      <c r="AU42" s="79"/>
      <c r="AV42" s="79"/>
      <c r="AW42" s="79"/>
      <c r="AX42" s="79"/>
      <c r="AY42" s="79"/>
      <c r="AZ42" s="79"/>
      <c r="BC42" s="75"/>
      <c r="BD42" s="75"/>
      <c r="BE42" s="75"/>
      <c r="BF42" s="75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/>
      <c r="CY42" s="80"/>
      <c r="CZ42" s="80"/>
      <c r="DA42" s="80"/>
      <c r="DB42" s="81"/>
    </row>
    <row r="43" spans="1:192" s="46" customFormat="1" ht="34.15" customHeight="1">
      <c r="A43" s="49"/>
      <c r="B43" s="50" t="s">
        <v>66</v>
      </c>
      <c r="F43" s="51"/>
      <c r="G43" s="51"/>
      <c r="H43" s="51"/>
      <c r="I43" s="51"/>
      <c r="K43" s="47"/>
      <c r="M43" s="51"/>
      <c r="N43" s="51"/>
      <c r="O43" s="51"/>
      <c r="P43" s="51"/>
      <c r="R43" s="47"/>
      <c r="T43" s="51"/>
      <c r="U43" s="51"/>
      <c r="V43" s="51"/>
      <c r="W43" s="51"/>
      <c r="Y43" s="47"/>
      <c r="AA43" s="51"/>
      <c r="AB43" s="51"/>
      <c r="AC43" s="51"/>
      <c r="AD43" s="51"/>
      <c r="AF43" s="47"/>
      <c r="AH43" s="51"/>
      <c r="AI43" s="51"/>
      <c r="AJ43" s="51"/>
      <c r="AK43" s="51"/>
      <c r="AM43" s="47"/>
      <c r="AN43" s="47"/>
      <c r="AO43" s="47"/>
      <c r="AP43" s="47"/>
      <c r="AQ43" s="47"/>
      <c r="AR43" s="47"/>
      <c r="AS43" s="47"/>
      <c r="AT43" s="47"/>
      <c r="AU43" s="48"/>
      <c r="AV43" s="48"/>
      <c r="AW43" s="48"/>
      <c r="AX43" s="48"/>
      <c r="AY43" s="48"/>
      <c r="AZ43" s="48"/>
      <c r="BA43" s="47"/>
      <c r="BC43" s="51"/>
      <c r="BD43" s="51"/>
      <c r="BE43" s="51"/>
      <c r="BF43" s="51"/>
      <c r="BH43" s="47"/>
      <c r="BI43" s="63"/>
      <c r="BJ43" s="63"/>
      <c r="BK43" s="63"/>
      <c r="BL43" s="63"/>
      <c r="BM43" s="63"/>
      <c r="BN43" s="63"/>
      <c r="BO43" s="63"/>
      <c r="BP43" s="63"/>
      <c r="BQ43" s="63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59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7"/>
      <c r="DX43" s="47"/>
      <c r="DY43" s="47"/>
      <c r="DZ43" s="47"/>
      <c r="EA43" s="47"/>
      <c r="EB43" s="47"/>
      <c r="EC43" s="47"/>
      <c r="ED43" s="47"/>
      <c r="EE43" s="47"/>
      <c r="EF43" s="47"/>
      <c r="EG43" s="47"/>
      <c r="EH43" s="47"/>
      <c r="EI43" s="47"/>
      <c r="EJ43" s="47"/>
      <c r="EK43" s="47"/>
      <c r="EL43" s="47"/>
      <c r="EM43" s="47"/>
      <c r="EN43" s="47"/>
      <c r="EO43" s="47"/>
      <c r="EP43" s="47"/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  <c r="FF43" s="47"/>
      <c r="FG43" s="47"/>
      <c r="FH43" s="47"/>
      <c r="FI43" s="47"/>
      <c r="FJ43" s="47"/>
      <c r="FK43" s="47"/>
      <c r="FL43" s="47"/>
      <c r="FM43" s="47"/>
      <c r="FN43" s="47"/>
      <c r="FO43" s="47"/>
      <c r="FP43" s="47"/>
      <c r="FQ43" s="47"/>
      <c r="FR43" s="47"/>
      <c r="FS43" s="47"/>
      <c r="FT43" s="47"/>
      <c r="FU43" s="47"/>
      <c r="FV43" s="47"/>
      <c r="FW43" s="47"/>
      <c r="FX43" s="47"/>
      <c r="FY43" s="47"/>
      <c r="FZ43" s="47"/>
      <c r="GA43" s="47"/>
      <c r="GB43" s="47"/>
      <c r="GC43" s="47"/>
      <c r="GD43" s="47"/>
      <c r="GE43" s="47"/>
      <c r="GF43" s="47"/>
      <c r="GG43" s="47"/>
      <c r="GH43" s="47"/>
      <c r="GI43" s="47"/>
      <c r="GJ43" s="47"/>
    </row>
    <row r="44" spans="1:192" s="7" customFormat="1" ht="34.15" customHeight="1">
      <c r="A44" s="24">
        <v>33</v>
      </c>
      <c r="B44" s="25" t="s">
        <v>67</v>
      </c>
      <c r="C44" s="7" t="s">
        <v>68</v>
      </c>
      <c r="D44" s="7" t="s">
        <v>214</v>
      </c>
      <c r="F44" s="26"/>
      <c r="G44" s="26"/>
      <c r="H44" s="26"/>
      <c r="I44" s="26"/>
      <c r="K44" s="1"/>
      <c r="M44" s="26"/>
      <c r="N44" s="26"/>
      <c r="O44" s="26"/>
      <c r="P44" s="26"/>
      <c r="R44" s="1"/>
      <c r="T44" s="26"/>
      <c r="U44" s="26"/>
      <c r="V44" s="26"/>
      <c r="W44" s="26"/>
      <c r="Y44" s="1"/>
      <c r="AA44" s="26"/>
      <c r="AB44" s="26"/>
      <c r="AC44" s="26"/>
      <c r="AD44" s="26"/>
      <c r="AF44" s="1"/>
      <c r="AH44" s="26"/>
      <c r="AI44" s="26"/>
      <c r="AJ44" s="26"/>
      <c r="AK44" s="26"/>
      <c r="AM44" s="1"/>
      <c r="AN44" s="1"/>
      <c r="AO44" s="1"/>
      <c r="AP44" s="1"/>
      <c r="AQ44" s="1"/>
      <c r="AR44" s="1"/>
      <c r="AS44" s="1"/>
      <c r="AT44" s="1"/>
      <c r="AU44" s="40" t="s">
        <v>366</v>
      </c>
      <c r="AV44" s="40" t="s">
        <v>348</v>
      </c>
      <c r="AW44" s="40" t="s">
        <v>367</v>
      </c>
      <c r="AX44" s="40">
        <v>0.14399999999999999</v>
      </c>
      <c r="AY44" s="40">
        <v>72</v>
      </c>
      <c r="AZ44" s="69">
        <v>144</v>
      </c>
      <c r="BA44" s="1">
        <v>1</v>
      </c>
      <c r="BC44" s="26"/>
      <c r="BD44" s="26"/>
      <c r="BE44" s="26"/>
      <c r="BF44" s="26"/>
      <c r="BH44" s="1"/>
      <c r="BI44" s="32"/>
      <c r="BJ44" s="32"/>
      <c r="BK44" s="32"/>
      <c r="BL44" s="32"/>
      <c r="BM44" s="32"/>
      <c r="BN44" s="32"/>
      <c r="BO44" s="32"/>
      <c r="BP44" s="32"/>
      <c r="BQ44" s="32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58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</row>
    <row r="45" spans="1:192" s="47" customFormat="1">
      <c r="A45" s="43"/>
      <c r="B45" s="44" t="s">
        <v>69</v>
      </c>
      <c r="C45" s="44"/>
      <c r="D45" s="44"/>
      <c r="E45" s="44"/>
      <c r="F45" s="45"/>
      <c r="G45" s="45"/>
      <c r="H45" s="45"/>
      <c r="I45" s="45"/>
      <c r="J45" s="46"/>
      <c r="L45" s="44"/>
      <c r="M45" s="45"/>
      <c r="N45" s="45"/>
      <c r="O45" s="45"/>
      <c r="P45" s="45"/>
      <c r="Q45" s="46"/>
      <c r="S45" s="44"/>
      <c r="T45" s="45"/>
      <c r="U45" s="45"/>
      <c r="V45" s="45"/>
      <c r="W45" s="45"/>
      <c r="X45" s="46"/>
      <c r="Z45" s="44"/>
      <c r="AA45" s="45"/>
      <c r="AB45" s="45"/>
      <c r="AC45" s="45"/>
      <c r="AD45" s="45"/>
      <c r="AE45" s="46"/>
      <c r="AG45" s="44"/>
      <c r="AH45" s="45"/>
      <c r="AI45" s="45"/>
      <c r="AJ45" s="45"/>
      <c r="AK45" s="45"/>
      <c r="AL45" s="46"/>
      <c r="AU45" s="48"/>
      <c r="AV45" s="48"/>
      <c r="AW45" s="48"/>
      <c r="AX45" s="48"/>
      <c r="AY45" s="48"/>
      <c r="AZ45" s="48"/>
      <c r="BB45" s="44"/>
      <c r="BC45" s="45"/>
      <c r="BD45" s="45"/>
      <c r="BE45" s="45"/>
      <c r="BF45" s="45"/>
      <c r="BG45" s="46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59"/>
    </row>
    <row r="46" spans="1:192" ht="59.45" customHeight="1">
      <c r="A46" s="10">
        <v>34</v>
      </c>
      <c r="B46" s="16" t="s">
        <v>70</v>
      </c>
      <c r="C46" s="5" t="s">
        <v>71</v>
      </c>
      <c r="D46" s="5" t="s">
        <v>214</v>
      </c>
      <c r="F46" s="14"/>
      <c r="G46" s="14"/>
      <c r="H46" s="14"/>
      <c r="I46" s="14"/>
      <c r="K46" s="1"/>
      <c r="M46" s="14"/>
      <c r="N46" s="14"/>
      <c r="O46" s="14"/>
      <c r="P46" s="14"/>
      <c r="R46" s="1"/>
      <c r="S46" s="6">
        <v>100</v>
      </c>
      <c r="T46" s="8" t="s">
        <v>256</v>
      </c>
      <c r="U46" s="6">
        <v>77101</v>
      </c>
      <c r="V46" s="42">
        <v>0.26500000000000001</v>
      </c>
      <c r="W46" s="42">
        <f t="shared" ref="W46:W53" si="4">V46*S46</f>
        <v>26.5</v>
      </c>
      <c r="X46" s="3">
        <v>13.25</v>
      </c>
      <c r="Y46" s="1"/>
      <c r="Z46" s="5" t="s">
        <v>295</v>
      </c>
      <c r="AA46" s="15" t="s">
        <v>296</v>
      </c>
      <c r="AB46" s="14">
        <v>682502</v>
      </c>
      <c r="AC46" s="14">
        <v>0.1</v>
      </c>
      <c r="AD46" s="14">
        <f t="shared" ref="AD46:AD51" si="5">AC46*50</f>
        <v>5</v>
      </c>
      <c r="AE46" s="1">
        <f>AC46*50</f>
        <v>5</v>
      </c>
      <c r="AF46" s="1"/>
      <c r="AH46" s="14"/>
      <c r="AI46" s="14"/>
      <c r="AJ46" s="14"/>
      <c r="AK46" s="14"/>
      <c r="AM46" s="1"/>
      <c r="AN46" s="1"/>
      <c r="AO46" s="1"/>
      <c r="AP46" s="1"/>
      <c r="AQ46" s="1"/>
      <c r="AR46" s="1"/>
      <c r="AS46" s="1"/>
      <c r="AT46" s="1"/>
      <c r="AU46" s="40"/>
      <c r="AV46" s="40"/>
      <c r="AW46" s="40"/>
      <c r="AX46" s="40"/>
      <c r="AY46" s="40"/>
      <c r="AZ46" s="40"/>
      <c r="BA46" s="1"/>
      <c r="BC46" s="14"/>
      <c r="BD46" s="14"/>
      <c r="BE46" s="14"/>
      <c r="BF46" s="14"/>
      <c r="BH46" s="1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58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</row>
    <row r="47" spans="1:192" ht="55.9" customHeight="1">
      <c r="A47" s="10">
        <v>35</v>
      </c>
      <c r="B47" s="16" t="s">
        <v>72</v>
      </c>
      <c r="C47" s="5" t="s">
        <v>65</v>
      </c>
      <c r="D47" s="5" t="s">
        <v>214</v>
      </c>
      <c r="F47" s="14"/>
      <c r="G47" s="14"/>
      <c r="H47" s="14"/>
      <c r="I47" s="14"/>
      <c r="K47" s="1"/>
      <c r="M47" s="14"/>
      <c r="N47" s="14"/>
      <c r="O47" s="14"/>
      <c r="P47" s="14"/>
      <c r="R47" s="1"/>
      <c r="S47" s="6">
        <v>50</v>
      </c>
      <c r="T47" s="8" t="s">
        <v>256</v>
      </c>
      <c r="U47" s="6">
        <v>77704</v>
      </c>
      <c r="V47" s="42">
        <v>0.26</v>
      </c>
      <c r="W47" s="42">
        <f t="shared" si="4"/>
        <v>13</v>
      </c>
      <c r="X47" s="3">
        <v>26</v>
      </c>
      <c r="Y47" s="1"/>
      <c r="Z47" s="5" t="s">
        <v>295</v>
      </c>
      <c r="AA47" s="15" t="s">
        <v>296</v>
      </c>
      <c r="AB47" s="14">
        <v>632509</v>
      </c>
      <c r="AC47" s="14">
        <v>0.25</v>
      </c>
      <c r="AD47" s="14">
        <f t="shared" si="5"/>
        <v>12.5</v>
      </c>
      <c r="AE47" s="1">
        <f t="shared" ref="AE47:AE48" si="6">AC47*100</f>
        <v>25</v>
      </c>
      <c r="AF47" s="1"/>
      <c r="AH47" s="14"/>
      <c r="AI47" s="14"/>
      <c r="AJ47" s="14"/>
      <c r="AK47" s="14"/>
      <c r="AM47" s="1"/>
      <c r="AN47" s="1"/>
      <c r="AO47" s="1"/>
      <c r="AP47" s="1"/>
      <c r="AQ47" s="1"/>
      <c r="AR47" s="1"/>
      <c r="AS47" s="1"/>
      <c r="AT47" s="1"/>
      <c r="AU47" s="40"/>
      <c r="AV47" s="40"/>
      <c r="AW47" s="40"/>
      <c r="AX47" s="40"/>
      <c r="AY47" s="40"/>
      <c r="AZ47" s="40"/>
      <c r="BA47" s="1"/>
      <c r="BC47" s="14"/>
      <c r="BD47" s="14"/>
      <c r="BE47" s="14"/>
      <c r="BF47" s="14"/>
      <c r="BH47" s="1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58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</row>
    <row r="48" spans="1:192" ht="56.45" customHeight="1">
      <c r="A48" s="10">
        <v>36</v>
      </c>
      <c r="B48" s="16" t="s">
        <v>73</v>
      </c>
      <c r="C48" s="5" t="s">
        <v>65</v>
      </c>
      <c r="D48" s="5" t="s">
        <v>214</v>
      </c>
      <c r="F48" s="14"/>
      <c r="G48" s="14"/>
      <c r="H48" s="14"/>
      <c r="I48" s="14"/>
      <c r="K48" s="1"/>
      <c r="M48" s="14"/>
      <c r="N48" s="14"/>
      <c r="O48" s="14"/>
      <c r="P48" s="14"/>
      <c r="R48" s="1"/>
      <c r="S48" s="6">
        <v>100</v>
      </c>
      <c r="T48" s="8" t="s">
        <v>256</v>
      </c>
      <c r="U48" s="6">
        <v>17010</v>
      </c>
      <c r="V48" s="42">
        <v>0.65</v>
      </c>
      <c r="W48" s="42">
        <f t="shared" si="4"/>
        <v>65</v>
      </c>
      <c r="X48" s="3">
        <v>65</v>
      </c>
      <c r="Y48" s="1"/>
      <c r="Z48" s="5" t="s">
        <v>295</v>
      </c>
      <c r="AA48" s="15" t="s">
        <v>296</v>
      </c>
      <c r="AB48" s="14">
        <v>671005</v>
      </c>
      <c r="AC48" s="14">
        <v>0.5</v>
      </c>
      <c r="AD48" s="14">
        <f t="shared" si="5"/>
        <v>25</v>
      </c>
      <c r="AE48" s="1">
        <f t="shared" si="6"/>
        <v>50</v>
      </c>
      <c r="AF48" s="1"/>
      <c r="AH48" s="14"/>
      <c r="AI48" s="14"/>
      <c r="AJ48" s="14"/>
      <c r="AK48" s="14"/>
      <c r="AM48" s="1"/>
      <c r="AN48" s="1"/>
      <c r="AO48" s="1"/>
      <c r="AP48" s="1"/>
      <c r="AQ48" s="1"/>
      <c r="AR48" s="1"/>
      <c r="AS48" s="1"/>
      <c r="AT48" s="1"/>
      <c r="AU48" s="40"/>
      <c r="AV48" s="40"/>
      <c r="AW48" s="40"/>
      <c r="AX48" s="40"/>
      <c r="AY48" s="40"/>
      <c r="AZ48" s="40"/>
      <c r="BA48" s="1"/>
      <c r="BC48" s="14"/>
      <c r="BD48" s="14"/>
      <c r="BE48" s="14"/>
      <c r="BF48" s="14"/>
      <c r="BH48" s="1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58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</row>
    <row r="49" spans="1:192" ht="48.6" customHeight="1">
      <c r="A49" s="10">
        <v>37</v>
      </c>
      <c r="B49" s="16" t="s">
        <v>74</v>
      </c>
      <c r="C49" s="5" t="s">
        <v>71</v>
      </c>
      <c r="D49" s="5" t="s">
        <v>214</v>
      </c>
      <c r="F49" s="14"/>
      <c r="G49" s="14"/>
      <c r="H49" s="14"/>
      <c r="I49" s="14"/>
      <c r="K49" s="1"/>
      <c r="M49" s="14"/>
      <c r="N49" s="14"/>
      <c r="O49" s="14"/>
      <c r="P49" s="14"/>
      <c r="R49" s="1"/>
      <c r="S49" s="6">
        <v>100</v>
      </c>
      <c r="T49" s="8" t="s">
        <v>256</v>
      </c>
      <c r="U49" s="6">
        <v>77301</v>
      </c>
      <c r="V49" s="42">
        <v>0.27</v>
      </c>
      <c r="W49" s="42">
        <f t="shared" si="4"/>
        <v>27</v>
      </c>
      <c r="X49" s="3">
        <v>13.5</v>
      </c>
      <c r="Y49" s="1"/>
      <c r="Z49" s="5" t="s">
        <v>295</v>
      </c>
      <c r="AA49" s="15" t="s">
        <v>296</v>
      </c>
      <c r="AB49" s="14">
        <v>682006</v>
      </c>
      <c r="AC49" s="14">
        <v>0.1</v>
      </c>
      <c r="AD49" s="14">
        <f t="shared" si="5"/>
        <v>5</v>
      </c>
      <c r="AE49" s="5">
        <f>AC49*50</f>
        <v>5</v>
      </c>
      <c r="AF49" s="1"/>
      <c r="AH49" s="14"/>
      <c r="AI49" s="14"/>
      <c r="AJ49" s="14"/>
      <c r="AK49" s="14"/>
      <c r="AM49" s="1"/>
      <c r="AN49" s="1"/>
      <c r="AO49" s="1"/>
      <c r="AP49" s="1"/>
      <c r="AQ49" s="1"/>
      <c r="AR49" s="1"/>
      <c r="AS49" s="1"/>
      <c r="AT49" s="1"/>
      <c r="AU49" s="40"/>
      <c r="AV49" s="40"/>
      <c r="AW49" s="40"/>
      <c r="AX49" s="40"/>
      <c r="AY49" s="40"/>
      <c r="AZ49" s="40"/>
      <c r="BA49" s="1"/>
      <c r="BC49" s="14"/>
      <c r="BD49" s="14"/>
      <c r="BE49" s="14"/>
      <c r="BF49" s="14"/>
      <c r="BH49" s="1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58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</row>
    <row r="50" spans="1:192" ht="48.6" customHeight="1">
      <c r="A50" s="10">
        <v>38</v>
      </c>
      <c r="B50" s="16" t="s">
        <v>75</v>
      </c>
      <c r="C50" s="5" t="s">
        <v>76</v>
      </c>
      <c r="D50" s="5" t="s">
        <v>214</v>
      </c>
      <c r="F50" s="14"/>
      <c r="G50" s="14"/>
      <c r="H50" s="14"/>
      <c r="I50" s="14"/>
      <c r="K50" s="1"/>
      <c r="M50" s="14"/>
      <c r="N50" s="14"/>
      <c r="O50" s="14"/>
      <c r="P50" s="14"/>
      <c r="R50" s="1"/>
      <c r="S50" s="6">
        <v>100</v>
      </c>
      <c r="T50" s="8" t="s">
        <v>256</v>
      </c>
      <c r="U50" s="6">
        <v>77001</v>
      </c>
      <c r="V50" s="42">
        <v>0.255</v>
      </c>
      <c r="W50" s="42">
        <f t="shared" si="4"/>
        <v>25.5</v>
      </c>
      <c r="X50" s="3">
        <v>918</v>
      </c>
      <c r="Y50" s="1"/>
      <c r="Z50" s="5" t="s">
        <v>295</v>
      </c>
      <c r="AA50" s="15" t="s">
        <v>296</v>
      </c>
      <c r="AB50" s="14">
        <v>682005</v>
      </c>
      <c r="AC50" s="14">
        <v>0.28000000000000003</v>
      </c>
      <c r="AD50" s="14">
        <f t="shared" si="5"/>
        <v>14.000000000000002</v>
      </c>
      <c r="AE50" s="5">
        <f t="shared" ref="AE50:AE51" si="7">AC50*3600</f>
        <v>1008.0000000000001</v>
      </c>
      <c r="AF50" s="1"/>
      <c r="AH50" s="14"/>
      <c r="AI50" s="14"/>
      <c r="AJ50" s="14"/>
      <c r="AK50" s="14"/>
      <c r="AM50" s="1"/>
      <c r="AN50" s="1"/>
      <c r="AO50" s="1"/>
      <c r="AP50" s="1"/>
      <c r="AQ50" s="1"/>
      <c r="AR50" s="1"/>
      <c r="AS50" s="1"/>
      <c r="AT50" s="1"/>
      <c r="AU50" s="40"/>
      <c r="AV50" s="40"/>
      <c r="AW50" s="40"/>
      <c r="AX50" s="40"/>
      <c r="AY50" s="40"/>
      <c r="AZ50" s="40"/>
      <c r="BA50" s="1"/>
      <c r="BC50" s="14"/>
      <c r="BD50" s="14"/>
      <c r="BE50" s="14"/>
      <c r="BF50" s="14"/>
      <c r="BH50" s="1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58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</row>
    <row r="51" spans="1:192" ht="63">
      <c r="A51" s="10">
        <v>39</v>
      </c>
      <c r="B51" s="16" t="s">
        <v>77</v>
      </c>
      <c r="C51" s="5" t="s">
        <v>76</v>
      </c>
      <c r="D51" s="5" t="s">
        <v>214</v>
      </c>
      <c r="F51" s="14"/>
      <c r="G51" s="14"/>
      <c r="H51" s="14"/>
      <c r="I51" s="14"/>
      <c r="K51" s="1"/>
      <c r="M51" s="14"/>
      <c r="N51" s="14"/>
      <c r="O51" s="14"/>
      <c r="P51" s="14"/>
      <c r="R51" s="1"/>
      <c r="S51" s="6">
        <v>50</v>
      </c>
      <c r="T51" s="8" t="s">
        <v>256</v>
      </c>
      <c r="U51" s="6">
        <v>77510</v>
      </c>
      <c r="V51" s="42">
        <v>0.68</v>
      </c>
      <c r="W51" s="42">
        <f t="shared" si="4"/>
        <v>34</v>
      </c>
      <c r="X51" s="3">
        <v>2448</v>
      </c>
      <c r="Y51" s="1"/>
      <c r="Z51" s="5" t="s">
        <v>295</v>
      </c>
      <c r="AA51" s="15" t="s">
        <v>296</v>
      </c>
      <c r="AB51" s="14">
        <v>682029</v>
      </c>
      <c r="AC51" s="14">
        <v>0.68500000000000005</v>
      </c>
      <c r="AD51" s="14">
        <f t="shared" si="5"/>
        <v>34.25</v>
      </c>
      <c r="AE51" s="5">
        <f t="shared" si="7"/>
        <v>2466</v>
      </c>
      <c r="AF51" s="1"/>
      <c r="AH51" s="14"/>
      <c r="AI51" s="14"/>
      <c r="AJ51" s="14"/>
      <c r="AK51" s="14"/>
      <c r="AM51" s="1"/>
      <c r="AN51" s="1"/>
      <c r="AO51" s="1"/>
      <c r="AP51" s="1"/>
      <c r="AQ51" s="1"/>
      <c r="AR51" s="1"/>
      <c r="AS51" s="1"/>
      <c r="AT51" s="1"/>
      <c r="AU51" s="40"/>
      <c r="AV51" s="40"/>
      <c r="AW51" s="40"/>
      <c r="AX51" s="40"/>
      <c r="AY51" s="40"/>
      <c r="AZ51" s="40"/>
      <c r="BA51" s="1"/>
      <c r="BC51" s="14"/>
      <c r="BD51" s="14"/>
      <c r="BE51" s="14"/>
      <c r="BF51" s="14"/>
      <c r="BH51" s="1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58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</row>
    <row r="52" spans="1:192" ht="47.25">
      <c r="A52" s="10">
        <v>40</v>
      </c>
      <c r="B52" s="16" t="s">
        <v>78</v>
      </c>
      <c r="C52" s="5" t="s">
        <v>38</v>
      </c>
      <c r="D52" s="5" t="s">
        <v>214</v>
      </c>
      <c r="F52" s="14"/>
      <c r="G52" s="14"/>
      <c r="H52" s="14"/>
      <c r="I52" s="14"/>
      <c r="K52" s="1"/>
      <c r="M52" s="14"/>
      <c r="N52" s="14"/>
      <c r="O52" s="14"/>
      <c r="P52" s="14"/>
      <c r="R52" s="1"/>
      <c r="S52" s="6">
        <v>1</v>
      </c>
      <c r="T52" s="8" t="s">
        <v>256</v>
      </c>
      <c r="U52" s="6">
        <v>61751</v>
      </c>
      <c r="V52" s="42">
        <v>80</v>
      </c>
      <c r="W52" s="42">
        <f t="shared" si="4"/>
        <v>80</v>
      </c>
      <c r="X52" s="3">
        <v>80</v>
      </c>
      <c r="Y52" s="1"/>
      <c r="Z52" s="5" t="s">
        <v>297</v>
      </c>
      <c r="AA52" s="15" t="s">
        <v>296</v>
      </c>
      <c r="AB52" s="14">
        <v>530000</v>
      </c>
      <c r="AC52" s="14">
        <v>5</v>
      </c>
      <c r="AD52" s="14">
        <f t="shared" ref="AD52:AD53" si="8">AC52</f>
        <v>5</v>
      </c>
      <c r="AE52" s="5">
        <f>AC52*1</f>
        <v>5</v>
      </c>
      <c r="AF52" s="1"/>
      <c r="AH52" s="14"/>
      <c r="AI52" s="14"/>
      <c r="AJ52" s="14"/>
      <c r="AK52" s="14"/>
      <c r="AM52" s="1"/>
      <c r="AN52" s="1"/>
      <c r="AO52" s="1"/>
      <c r="AP52" s="1"/>
      <c r="AQ52" s="1"/>
      <c r="AR52" s="1"/>
      <c r="AS52" s="1"/>
      <c r="AT52" s="1"/>
      <c r="AU52" s="40"/>
      <c r="AV52" s="40"/>
      <c r="AW52" s="40"/>
      <c r="AX52" s="40"/>
      <c r="AY52" s="40"/>
      <c r="AZ52" s="40"/>
      <c r="BA52" s="1"/>
      <c r="BC52" s="14"/>
      <c r="BD52" s="14"/>
      <c r="BE52" s="14"/>
      <c r="BF52" s="14"/>
      <c r="BH52" s="1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58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</row>
    <row r="53" spans="1:192" ht="127.5">
      <c r="A53" s="10">
        <v>41</v>
      </c>
      <c r="B53" s="16" t="s">
        <v>79</v>
      </c>
      <c r="C53" s="5" t="s">
        <v>80</v>
      </c>
      <c r="D53" s="5" t="s">
        <v>214</v>
      </c>
      <c r="F53" s="14"/>
      <c r="G53" s="14"/>
      <c r="H53" s="14"/>
      <c r="I53" s="14"/>
      <c r="K53" s="1"/>
      <c r="M53" s="14"/>
      <c r="N53" s="14"/>
      <c r="O53" s="14"/>
      <c r="P53" s="14"/>
      <c r="R53" s="1"/>
      <c r="S53" s="6">
        <v>1</v>
      </c>
      <c r="T53" s="8" t="s">
        <v>256</v>
      </c>
      <c r="U53" s="38" t="s">
        <v>257</v>
      </c>
      <c r="V53" s="6">
        <v>1E-4</v>
      </c>
      <c r="W53" s="42">
        <f t="shared" si="4"/>
        <v>1E-4</v>
      </c>
      <c r="X53" s="30">
        <v>1E-4</v>
      </c>
      <c r="Y53" s="1"/>
      <c r="Z53" s="5" t="s">
        <v>297</v>
      </c>
      <c r="AA53" s="15" t="s">
        <v>296</v>
      </c>
      <c r="AB53" s="14">
        <v>530001</v>
      </c>
      <c r="AC53" s="14">
        <v>0.05</v>
      </c>
      <c r="AD53" s="14">
        <f t="shared" si="8"/>
        <v>0.05</v>
      </c>
      <c r="AE53" s="5">
        <f>AC53*30</f>
        <v>1.5</v>
      </c>
      <c r="AF53" s="1"/>
      <c r="AH53" s="14"/>
      <c r="AI53" s="14"/>
      <c r="AJ53" s="14"/>
      <c r="AK53" s="14"/>
      <c r="AM53" s="1"/>
      <c r="AN53" s="1"/>
      <c r="AO53" s="1"/>
      <c r="AP53" s="1"/>
      <c r="AQ53" s="1"/>
      <c r="AR53" s="1"/>
      <c r="AS53" s="1"/>
      <c r="AT53" s="1"/>
      <c r="AU53" s="40"/>
      <c r="AV53" s="40"/>
      <c r="AW53" s="40"/>
      <c r="AX53" s="40"/>
      <c r="AY53" s="40"/>
      <c r="AZ53" s="40"/>
      <c r="BA53" s="1"/>
      <c r="BC53" s="14"/>
      <c r="BD53" s="14"/>
      <c r="BE53" s="14"/>
      <c r="BF53" s="14"/>
      <c r="BH53" s="1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58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</row>
    <row r="54" spans="1:192" s="74" customFormat="1" ht="23.25" customHeight="1">
      <c r="A54" s="72"/>
      <c r="B54" s="73" t="s">
        <v>221</v>
      </c>
      <c r="F54" s="75"/>
      <c r="G54" s="75"/>
      <c r="H54" s="75"/>
      <c r="I54" s="75"/>
      <c r="M54" s="75"/>
      <c r="N54" s="75"/>
      <c r="O54" s="75"/>
      <c r="P54" s="75"/>
      <c r="S54" s="76"/>
      <c r="T54" s="77"/>
      <c r="U54" s="76"/>
      <c r="V54" s="76"/>
      <c r="W54" s="78"/>
      <c r="X54" s="35">
        <f>SUM(X46:X53)</f>
        <v>3563.7501000000002</v>
      </c>
      <c r="Y54" s="74">
        <v>1</v>
      </c>
      <c r="AA54" s="75"/>
      <c r="AB54" s="75"/>
      <c r="AC54" s="75"/>
      <c r="AD54" s="75"/>
      <c r="AE54" s="88">
        <f>SUM(AE46:AE53)</f>
        <v>3565.5</v>
      </c>
      <c r="AF54" s="74">
        <v>2</v>
      </c>
      <c r="AH54" s="75"/>
      <c r="AI54" s="75"/>
      <c r="AJ54" s="75"/>
      <c r="AK54" s="75"/>
      <c r="AU54" s="79"/>
      <c r="AV54" s="79"/>
      <c r="AW54" s="79"/>
      <c r="AX54" s="79"/>
      <c r="AY54" s="79"/>
      <c r="AZ54" s="79"/>
      <c r="BC54" s="75"/>
      <c r="BD54" s="75"/>
      <c r="BE54" s="75"/>
      <c r="BF54" s="75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/>
      <c r="CY54" s="80"/>
      <c r="CZ54" s="80"/>
      <c r="DA54" s="80"/>
      <c r="DB54" s="81"/>
    </row>
    <row r="55" spans="1:192" ht="31.5">
      <c r="A55" s="10">
        <v>42</v>
      </c>
      <c r="B55" s="16" t="s">
        <v>81</v>
      </c>
      <c r="C55" s="5" t="s">
        <v>82</v>
      </c>
      <c r="D55" s="5" t="s">
        <v>214</v>
      </c>
      <c r="F55" s="14"/>
      <c r="G55" s="14"/>
      <c r="H55" s="14"/>
      <c r="I55" s="14"/>
      <c r="K55" s="1"/>
      <c r="M55" s="14"/>
      <c r="N55" s="14"/>
      <c r="O55" s="14"/>
      <c r="P55" s="14"/>
      <c r="R55" s="1"/>
      <c r="S55" s="6">
        <v>50</v>
      </c>
      <c r="T55" s="9" t="s">
        <v>258</v>
      </c>
      <c r="U55" s="6" t="s">
        <v>259</v>
      </c>
      <c r="V55" s="6">
        <v>6.6000000000000003E-2</v>
      </c>
      <c r="W55" s="39">
        <f t="shared" ref="W55:W71" si="9">V55*S55</f>
        <v>3.3000000000000003</v>
      </c>
      <c r="X55" s="36">
        <v>33</v>
      </c>
      <c r="Y55" s="1">
        <v>1</v>
      </c>
      <c r="AA55" s="14"/>
      <c r="AB55" s="14"/>
      <c r="AC55" s="14"/>
      <c r="AD55" s="14"/>
      <c r="AF55" s="1"/>
      <c r="AH55" s="14"/>
      <c r="AI55" s="14"/>
      <c r="AJ55" s="14"/>
      <c r="AK55" s="14"/>
      <c r="AM55" s="1"/>
      <c r="AN55" s="1"/>
      <c r="AO55" s="1"/>
      <c r="AP55" s="1"/>
      <c r="AQ55" s="1"/>
      <c r="AR55" s="1"/>
      <c r="AS55" s="1"/>
      <c r="AT55" s="1"/>
      <c r="AU55" s="40"/>
      <c r="AV55" s="40"/>
      <c r="AW55" s="40"/>
      <c r="AX55" s="40"/>
      <c r="AY55" s="40"/>
      <c r="AZ55" s="40"/>
      <c r="BA55" s="1"/>
      <c r="BC55" s="14"/>
      <c r="BD55" s="14"/>
      <c r="BE55" s="14"/>
      <c r="BF55" s="14"/>
      <c r="BH55" s="1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58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</row>
    <row r="56" spans="1:192" ht="31.5">
      <c r="A56" s="10">
        <v>43</v>
      </c>
      <c r="B56" s="16" t="s">
        <v>83</v>
      </c>
      <c r="C56" s="5" t="s">
        <v>84</v>
      </c>
      <c r="D56" s="5" t="s">
        <v>214</v>
      </c>
      <c r="F56" s="14"/>
      <c r="G56" s="14"/>
      <c r="H56" s="14"/>
      <c r="I56" s="14"/>
      <c r="K56" s="1"/>
      <c r="M56" s="14"/>
      <c r="N56" s="14"/>
      <c r="O56" s="14"/>
      <c r="P56" s="14"/>
      <c r="R56" s="1"/>
      <c r="S56" s="6">
        <v>1000</v>
      </c>
      <c r="T56" s="9" t="s">
        <v>260</v>
      </c>
      <c r="U56" s="6" t="s">
        <v>261</v>
      </c>
      <c r="V56" s="6">
        <v>1.26E-2</v>
      </c>
      <c r="W56" s="39">
        <f t="shared" si="9"/>
        <v>12.6</v>
      </c>
      <c r="X56" s="36">
        <v>25.2</v>
      </c>
      <c r="Y56" s="1">
        <v>1</v>
      </c>
      <c r="AA56" s="14"/>
      <c r="AB56" s="14"/>
      <c r="AC56" s="14"/>
      <c r="AD56" s="14"/>
      <c r="AF56" s="1"/>
      <c r="AH56" s="14"/>
      <c r="AI56" s="14"/>
      <c r="AJ56" s="14"/>
      <c r="AK56" s="14"/>
      <c r="AM56" s="1"/>
      <c r="AN56" s="1"/>
      <c r="AO56" s="1"/>
      <c r="AP56" s="1"/>
      <c r="AQ56" s="1"/>
      <c r="AR56" s="1"/>
      <c r="AS56" s="1"/>
      <c r="AT56" s="1"/>
      <c r="AU56" s="40"/>
      <c r="AV56" s="40"/>
      <c r="AW56" s="40"/>
      <c r="AX56" s="40"/>
      <c r="AY56" s="40"/>
      <c r="AZ56" s="40"/>
      <c r="BA56" s="1"/>
      <c r="BC56" s="14"/>
      <c r="BD56" s="14"/>
      <c r="BE56" s="14"/>
      <c r="BF56" s="14"/>
      <c r="BH56" s="1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58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</row>
    <row r="57" spans="1:192">
      <c r="A57" s="10">
        <v>44</v>
      </c>
      <c r="B57" s="5" t="s">
        <v>85</v>
      </c>
      <c r="C57" s="5" t="s">
        <v>86</v>
      </c>
      <c r="F57" s="14"/>
      <c r="G57" s="14"/>
      <c r="H57" s="14"/>
      <c r="I57" s="14"/>
      <c r="K57" s="1"/>
      <c r="M57" s="14"/>
      <c r="N57" s="14"/>
      <c r="O57" s="14"/>
      <c r="P57" s="14"/>
      <c r="R57" s="1"/>
      <c r="S57" s="6"/>
      <c r="T57" s="9"/>
      <c r="U57" s="6"/>
      <c r="V57" s="6"/>
      <c r="W57" s="39"/>
      <c r="X57" s="3"/>
      <c r="Y57" s="1"/>
      <c r="AA57" s="14"/>
      <c r="AB57" s="14"/>
      <c r="AC57" s="14"/>
      <c r="AD57" s="14"/>
      <c r="AF57" s="1"/>
      <c r="AH57" s="14"/>
      <c r="AI57" s="14"/>
      <c r="AJ57" s="14"/>
      <c r="AK57" s="14"/>
      <c r="AM57" s="1"/>
      <c r="AN57" s="1"/>
      <c r="AO57" s="1"/>
      <c r="AP57" s="1"/>
      <c r="AQ57" s="1"/>
      <c r="AR57" s="1"/>
      <c r="AS57" s="1"/>
      <c r="AT57" s="1"/>
      <c r="AU57" s="40"/>
      <c r="AV57" s="40"/>
      <c r="AW57" s="40"/>
      <c r="AX57" s="40"/>
      <c r="AY57" s="40"/>
      <c r="AZ57" s="40"/>
      <c r="BA57" s="1"/>
      <c r="BC57" s="14"/>
      <c r="BD57" s="14"/>
      <c r="BE57" s="14"/>
      <c r="BF57" s="14"/>
      <c r="BH57" s="1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58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</row>
    <row r="58" spans="1:192">
      <c r="A58" s="10">
        <v>45</v>
      </c>
      <c r="B58" s="5" t="s">
        <v>87</v>
      </c>
      <c r="C58" s="5" t="s">
        <v>86</v>
      </c>
      <c r="F58" s="14"/>
      <c r="G58" s="14"/>
      <c r="H58" s="14"/>
      <c r="I58" s="14"/>
      <c r="K58" s="1"/>
      <c r="M58" s="14"/>
      <c r="N58" s="14"/>
      <c r="O58" s="14"/>
      <c r="P58" s="14"/>
      <c r="R58" s="1"/>
      <c r="S58" s="6"/>
      <c r="T58" s="9"/>
      <c r="U58" s="6"/>
      <c r="V58" s="6"/>
      <c r="W58" s="39"/>
      <c r="X58" s="3"/>
      <c r="Y58" s="1"/>
      <c r="AA58" s="14"/>
      <c r="AB58" s="14"/>
      <c r="AC58" s="14"/>
      <c r="AD58" s="14"/>
      <c r="AF58" s="1"/>
      <c r="AH58" s="14"/>
      <c r="AI58" s="14"/>
      <c r="AJ58" s="14"/>
      <c r="AK58" s="14"/>
      <c r="AM58" s="1"/>
      <c r="AN58" s="1"/>
      <c r="AO58" s="1"/>
      <c r="AP58" s="1"/>
      <c r="AQ58" s="1"/>
      <c r="AR58" s="1"/>
      <c r="AS58" s="1"/>
      <c r="AT58" s="1"/>
      <c r="AU58" s="40"/>
      <c r="AV58" s="40"/>
      <c r="AW58" s="40"/>
      <c r="AX58" s="40"/>
      <c r="AY58" s="40"/>
      <c r="AZ58" s="40"/>
      <c r="BA58" s="1"/>
      <c r="BC58" s="14"/>
      <c r="BD58" s="14"/>
      <c r="BE58" s="14"/>
      <c r="BF58" s="14"/>
      <c r="BH58" s="1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58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</row>
    <row r="59" spans="1:192" ht="25.5">
      <c r="A59" s="10">
        <v>46</v>
      </c>
      <c r="B59" s="5" t="s">
        <v>88</v>
      </c>
      <c r="C59" s="5" t="s">
        <v>89</v>
      </c>
      <c r="F59" s="14"/>
      <c r="G59" s="14"/>
      <c r="H59" s="14"/>
      <c r="I59" s="14"/>
      <c r="K59" s="1"/>
      <c r="M59" s="14"/>
      <c r="N59" s="14"/>
      <c r="O59" s="14"/>
      <c r="P59" s="14"/>
      <c r="R59" s="1"/>
      <c r="S59" s="6">
        <v>1</v>
      </c>
      <c r="T59" s="9" t="s">
        <v>260</v>
      </c>
      <c r="U59" s="6">
        <v>10851</v>
      </c>
      <c r="V59" s="6">
        <v>16.399999999999999</v>
      </c>
      <c r="W59" s="39">
        <f t="shared" si="9"/>
        <v>16.399999999999999</v>
      </c>
      <c r="X59" s="36">
        <v>32.799999999999997</v>
      </c>
      <c r="Y59" s="1">
        <v>1</v>
      </c>
      <c r="AA59" s="14"/>
      <c r="AB59" s="14"/>
      <c r="AC59" s="14"/>
      <c r="AD59" s="14"/>
      <c r="AF59" s="1"/>
      <c r="AH59" s="14"/>
      <c r="AI59" s="14"/>
      <c r="AJ59" s="14"/>
      <c r="AK59" s="14"/>
      <c r="AM59" s="1"/>
      <c r="AN59" s="1"/>
      <c r="AO59" s="1"/>
      <c r="AP59" s="1"/>
      <c r="AQ59" s="1"/>
      <c r="AR59" s="1"/>
      <c r="AS59" s="1"/>
      <c r="AT59" s="1"/>
      <c r="AU59" s="40"/>
      <c r="AV59" s="40"/>
      <c r="AW59" s="40"/>
      <c r="AX59" s="40"/>
      <c r="AY59" s="40"/>
      <c r="AZ59" s="40"/>
      <c r="BA59" s="1"/>
      <c r="BC59" s="14"/>
      <c r="BD59" s="14"/>
      <c r="BE59" s="14"/>
      <c r="BF59" s="14"/>
      <c r="BH59" s="1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58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</row>
    <row r="60" spans="1:192" ht="21.75" customHeight="1">
      <c r="A60" s="10">
        <v>47</v>
      </c>
      <c r="B60" s="5" t="s">
        <v>90</v>
      </c>
      <c r="C60" s="5" t="s">
        <v>91</v>
      </c>
      <c r="D60" s="5" t="s">
        <v>214</v>
      </c>
      <c r="F60" s="14"/>
      <c r="G60" s="14"/>
      <c r="H60" s="14"/>
      <c r="I60" s="14"/>
      <c r="K60" s="1"/>
      <c r="M60" s="14"/>
      <c r="N60" s="14"/>
      <c r="O60" s="14"/>
      <c r="P60" s="14"/>
      <c r="R60" s="1"/>
      <c r="S60" s="6">
        <v>1</v>
      </c>
      <c r="T60" s="9" t="s">
        <v>258</v>
      </c>
      <c r="U60" s="6" t="s">
        <v>262</v>
      </c>
      <c r="V60" s="6">
        <v>86.25</v>
      </c>
      <c r="W60" s="39">
        <f t="shared" si="9"/>
        <v>86.25</v>
      </c>
      <c r="X60" s="91">
        <v>172.5</v>
      </c>
      <c r="Y60" s="1">
        <v>2</v>
      </c>
      <c r="AA60" s="14"/>
      <c r="AB60" s="14"/>
      <c r="AC60" s="14"/>
      <c r="AD60" s="14"/>
      <c r="AF60" s="1"/>
      <c r="AH60" s="14"/>
      <c r="AI60" s="14"/>
      <c r="AJ60" s="14"/>
      <c r="AK60" s="14"/>
      <c r="AM60" s="1"/>
      <c r="AN60" s="1"/>
      <c r="AO60" s="1"/>
      <c r="AP60" s="1"/>
      <c r="AQ60" s="1"/>
      <c r="AR60" s="1"/>
      <c r="AS60" s="1"/>
      <c r="AT60" s="1"/>
      <c r="AU60" s="40"/>
      <c r="AV60" s="40"/>
      <c r="AW60" s="40"/>
      <c r="AX60" s="40"/>
      <c r="AY60" s="40"/>
      <c r="AZ60" s="40"/>
      <c r="BA60" s="1"/>
      <c r="BB60" s="5" t="s">
        <v>338</v>
      </c>
      <c r="BC60" s="15" t="s">
        <v>339</v>
      </c>
      <c r="BD60" s="14" t="s">
        <v>340</v>
      </c>
      <c r="BE60" s="14">
        <v>45.98</v>
      </c>
      <c r="BF60" s="14">
        <v>45.98</v>
      </c>
      <c r="BG60" s="37">
        <f>BF60*2</f>
        <v>91.96</v>
      </c>
      <c r="BH60" s="1">
        <v>1</v>
      </c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58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</row>
    <row r="61" spans="1:192" ht="21.75" customHeight="1">
      <c r="A61" s="10">
        <v>48</v>
      </c>
      <c r="B61" s="16" t="s">
        <v>92</v>
      </c>
      <c r="C61" s="5" t="s">
        <v>38</v>
      </c>
      <c r="D61" s="5" t="s">
        <v>214</v>
      </c>
      <c r="F61" s="14"/>
      <c r="G61" s="14"/>
      <c r="H61" s="14"/>
      <c r="I61" s="14"/>
      <c r="K61" s="1"/>
      <c r="M61" s="14"/>
      <c r="N61" s="14"/>
      <c r="O61" s="14"/>
      <c r="P61" s="14"/>
      <c r="R61" s="1"/>
      <c r="S61" s="6">
        <v>1</v>
      </c>
      <c r="T61" s="9" t="s">
        <v>258</v>
      </c>
      <c r="U61" s="6" t="s">
        <v>263</v>
      </c>
      <c r="V61" s="6">
        <v>103.75</v>
      </c>
      <c r="W61" s="39">
        <f t="shared" si="9"/>
        <v>103.75</v>
      </c>
      <c r="X61" s="91">
        <v>103.75</v>
      </c>
      <c r="Y61" s="1">
        <v>2</v>
      </c>
      <c r="AA61" s="14"/>
      <c r="AB61" s="14"/>
      <c r="AC61" s="14"/>
      <c r="AD61" s="14"/>
      <c r="AF61" s="1"/>
      <c r="AH61" s="14"/>
      <c r="AI61" s="14"/>
      <c r="AJ61" s="14"/>
      <c r="AK61" s="14"/>
      <c r="AM61" s="1"/>
      <c r="AN61" s="1"/>
      <c r="AO61" s="1"/>
      <c r="AP61" s="1"/>
      <c r="AQ61" s="1"/>
      <c r="AR61" s="1"/>
      <c r="AS61" s="1"/>
      <c r="AT61" s="1"/>
      <c r="AU61" s="40"/>
      <c r="AV61" s="40"/>
      <c r="AW61" s="40"/>
      <c r="AX61" s="40"/>
      <c r="AY61" s="40"/>
      <c r="AZ61" s="40"/>
      <c r="BA61" s="1"/>
      <c r="BB61" s="5" t="s">
        <v>338</v>
      </c>
      <c r="BC61" s="15" t="s">
        <v>339</v>
      </c>
      <c r="BD61" s="14" t="s">
        <v>341</v>
      </c>
      <c r="BE61" s="14">
        <v>80.47</v>
      </c>
      <c r="BF61" s="14">
        <v>80.47</v>
      </c>
      <c r="BG61" s="37">
        <f>BF61*1</f>
        <v>80.47</v>
      </c>
      <c r="BH61" s="1">
        <v>1</v>
      </c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58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</row>
    <row r="62" spans="1:192">
      <c r="A62" s="10">
        <v>49</v>
      </c>
      <c r="B62" s="5" t="s">
        <v>93</v>
      </c>
      <c r="C62" s="5" t="s">
        <v>94</v>
      </c>
      <c r="D62" s="5" t="s">
        <v>214</v>
      </c>
      <c r="F62" s="14"/>
      <c r="G62" s="14"/>
      <c r="H62" s="14"/>
      <c r="I62" s="14"/>
      <c r="K62" s="1"/>
      <c r="M62" s="14"/>
      <c r="N62" s="14"/>
      <c r="O62" s="14"/>
      <c r="P62" s="14"/>
      <c r="R62" s="1"/>
      <c r="S62" s="6"/>
      <c r="T62" s="9"/>
      <c r="U62" s="6"/>
      <c r="V62" s="6"/>
      <c r="W62" s="39"/>
      <c r="X62" s="3"/>
      <c r="Y62" s="1"/>
      <c r="AA62" s="14"/>
      <c r="AB62" s="14"/>
      <c r="AC62" s="14"/>
      <c r="AD62" s="14"/>
      <c r="AF62" s="1"/>
      <c r="AH62" s="14"/>
      <c r="AI62" s="14"/>
      <c r="AJ62" s="14"/>
      <c r="AK62" s="14"/>
      <c r="AM62" s="1"/>
      <c r="AN62" s="1"/>
      <c r="AO62" s="1"/>
      <c r="AP62" s="1"/>
      <c r="AQ62" s="1"/>
      <c r="AR62" s="1"/>
      <c r="AS62" s="1"/>
      <c r="AT62" s="1"/>
      <c r="AU62" s="40">
        <v>1000</v>
      </c>
      <c r="AV62" s="40" t="s">
        <v>368</v>
      </c>
      <c r="AW62" s="40" t="s">
        <v>369</v>
      </c>
      <c r="AX62" s="40">
        <v>0.11</v>
      </c>
      <c r="AY62" s="40">
        <v>110</v>
      </c>
      <c r="AZ62" s="69">
        <v>550</v>
      </c>
      <c r="BA62" s="1">
        <v>1</v>
      </c>
      <c r="BC62" s="14"/>
      <c r="BD62" s="14"/>
      <c r="BE62" s="14"/>
      <c r="BF62" s="14"/>
      <c r="BH62" s="1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58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</row>
    <row r="63" spans="1:192">
      <c r="A63" s="10">
        <v>50</v>
      </c>
      <c r="B63" s="5" t="s">
        <v>95</v>
      </c>
      <c r="C63" s="5" t="s">
        <v>96</v>
      </c>
      <c r="D63" s="5" t="s">
        <v>214</v>
      </c>
      <c r="F63" s="14"/>
      <c r="G63" s="14"/>
      <c r="H63" s="14"/>
      <c r="I63" s="14"/>
      <c r="K63" s="1"/>
      <c r="M63" s="14"/>
      <c r="N63" s="14"/>
      <c r="O63" s="14"/>
      <c r="P63" s="14"/>
      <c r="R63" s="1"/>
      <c r="S63" s="6"/>
      <c r="T63" s="9"/>
      <c r="U63" s="6"/>
      <c r="V63" s="6"/>
      <c r="W63" s="39"/>
      <c r="X63" s="3"/>
      <c r="Y63" s="1"/>
      <c r="AA63" s="14"/>
      <c r="AB63" s="14"/>
      <c r="AC63" s="14"/>
      <c r="AD63" s="14"/>
      <c r="AF63" s="1"/>
      <c r="AH63" s="14"/>
      <c r="AI63" s="14"/>
      <c r="AJ63" s="14"/>
      <c r="AK63" s="14"/>
      <c r="AM63" s="1"/>
      <c r="AN63" s="1"/>
      <c r="AO63" s="1"/>
      <c r="AP63" s="1"/>
      <c r="AQ63" s="1"/>
      <c r="AR63" s="1"/>
      <c r="AS63" s="1"/>
      <c r="AT63" s="1"/>
      <c r="AU63" s="40" t="s">
        <v>370</v>
      </c>
      <c r="AV63" s="40" t="s">
        <v>368</v>
      </c>
      <c r="AW63" s="40" t="s">
        <v>371</v>
      </c>
      <c r="AX63" s="40">
        <v>195</v>
      </c>
      <c r="AY63" s="40">
        <v>195</v>
      </c>
      <c r="AZ63" s="69">
        <v>585</v>
      </c>
      <c r="BA63" s="1">
        <v>1</v>
      </c>
      <c r="BC63" s="14"/>
      <c r="BD63" s="14"/>
      <c r="BE63" s="14"/>
      <c r="BF63" s="14"/>
      <c r="BH63" s="1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58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</row>
    <row r="64" spans="1:192">
      <c r="A64" s="10">
        <v>51</v>
      </c>
      <c r="B64" s="5" t="s">
        <v>97</v>
      </c>
      <c r="C64" s="5" t="s">
        <v>82</v>
      </c>
      <c r="D64" s="5" t="s">
        <v>214</v>
      </c>
      <c r="F64" s="14"/>
      <c r="G64" s="14"/>
      <c r="H64" s="14"/>
      <c r="I64" s="14"/>
      <c r="K64" s="1"/>
      <c r="M64" s="14"/>
      <c r="N64" s="14"/>
      <c r="O64" s="14"/>
      <c r="P64" s="14"/>
      <c r="R64" s="1"/>
      <c r="S64" s="6"/>
      <c r="T64" s="9"/>
      <c r="U64" s="6"/>
      <c r="V64" s="6"/>
      <c r="W64" s="39"/>
      <c r="X64" s="3"/>
      <c r="Y64" s="1"/>
      <c r="AA64" s="14"/>
      <c r="AB64" s="14"/>
      <c r="AC64" s="14"/>
      <c r="AD64" s="14"/>
      <c r="AF64" s="1"/>
      <c r="AH64" s="14"/>
      <c r="AI64" s="14"/>
      <c r="AJ64" s="14"/>
      <c r="AK64" s="14"/>
      <c r="AM64" s="1"/>
      <c r="AN64" s="1"/>
      <c r="AO64" s="1"/>
      <c r="AP64" s="1"/>
      <c r="AQ64" s="1"/>
      <c r="AR64" s="1"/>
      <c r="AS64" s="1"/>
      <c r="AT64" s="1"/>
      <c r="AU64" s="40"/>
      <c r="AV64" s="40"/>
      <c r="AW64" s="40"/>
      <c r="AX64" s="40"/>
      <c r="AY64" s="40"/>
      <c r="AZ64" s="40"/>
      <c r="BA64" s="1"/>
      <c r="BC64" s="14"/>
      <c r="BD64" s="14"/>
      <c r="BE64" s="14"/>
      <c r="BF64" s="14"/>
      <c r="BH64" s="1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58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</row>
    <row r="65" spans="1:192">
      <c r="A65" s="10">
        <v>52</v>
      </c>
      <c r="B65" s="5" t="s">
        <v>98</v>
      </c>
      <c r="C65" s="5" t="s">
        <v>82</v>
      </c>
      <c r="D65" s="5" t="s">
        <v>214</v>
      </c>
      <c r="F65" s="14"/>
      <c r="G65" s="14"/>
      <c r="H65" s="14"/>
      <c r="I65" s="14"/>
      <c r="K65" s="1"/>
      <c r="M65" s="14"/>
      <c r="N65" s="14"/>
      <c r="O65" s="14"/>
      <c r="P65" s="14"/>
      <c r="R65" s="1"/>
      <c r="S65" s="6"/>
      <c r="T65" s="9"/>
      <c r="U65" s="6"/>
      <c r="V65" s="6"/>
      <c r="W65" s="39"/>
      <c r="X65" s="3"/>
      <c r="Y65" s="1"/>
      <c r="AA65" s="14"/>
      <c r="AB65" s="14"/>
      <c r="AC65" s="14"/>
      <c r="AD65" s="14"/>
      <c r="AF65" s="1"/>
      <c r="AH65" s="14"/>
      <c r="AI65" s="14"/>
      <c r="AJ65" s="14"/>
      <c r="AK65" s="14"/>
      <c r="AM65" s="1"/>
      <c r="AN65" s="1"/>
      <c r="AO65" s="1"/>
      <c r="AP65" s="1"/>
      <c r="AQ65" s="1"/>
      <c r="AR65" s="1"/>
      <c r="AS65" s="1"/>
      <c r="AT65" s="1"/>
      <c r="AU65" s="40"/>
      <c r="AV65" s="40"/>
      <c r="AW65" s="40"/>
      <c r="AX65" s="40"/>
      <c r="AY65" s="40"/>
      <c r="AZ65" s="40"/>
      <c r="BA65" s="1"/>
      <c r="BC65" s="14"/>
      <c r="BD65" s="14"/>
      <c r="BE65" s="14"/>
      <c r="BF65" s="14"/>
      <c r="BH65" s="1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58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</row>
    <row r="66" spans="1:192" ht="25.5">
      <c r="A66" s="10">
        <v>53</v>
      </c>
      <c r="B66" s="5" t="s">
        <v>99</v>
      </c>
      <c r="C66" s="5" t="s">
        <v>100</v>
      </c>
      <c r="D66" s="5" t="s">
        <v>216</v>
      </c>
      <c r="F66" s="14"/>
      <c r="G66" s="14"/>
      <c r="H66" s="14"/>
      <c r="I66" s="14"/>
      <c r="K66" s="1"/>
      <c r="M66" s="14"/>
      <c r="N66" s="14"/>
      <c r="O66" s="14"/>
      <c r="P66" s="14"/>
      <c r="R66" s="1"/>
      <c r="S66" s="6">
        <v>1</v>
      </c>
      <c r="T66" s="9" t="s">
        <v>264</v>
      </c>
      <c r="U66" s="6" t="s">
        <v>265</v>
      </c>
      <c r="V66" s="6">
        <v>21.1</v>
      </c>
      <c r="W66" s="39">
        <f t="shared" si="9"/>
        <v>21.1</v>
      </c>
      <c r="X66" s="36">
        <v>21.1</v>
      </c>
      <c r="Y66" s="1">
        <v>1</v>
      </c>
      <c r="AA66" s="14"/>
      <c r="AB66" s="14"/>
      <c r="AC66" s="14"/>
      <c r="AD66" s="14"/>
      <c r="AF66" s="1"/>
      <c r="AH66" s="14"/>
      <c r="AI66" s="14"/>
      <c r="AJ66" s="14"/>
      <c r="AK66" s="14"/>
      <c r="AM66" s="1"/>
      <c r="AN66" s="1"/>
      <c r="AO66" s="1"/>
      <c r="AP66" s="1"/>
      <c r="AQ66" s="1"/>
      <c r="AR66" s="1"/>
      <c r="AS66" s="1"/>
      <c r="AT66" s="1"/>
      <c r="AU66" s="40"/>
      <c r="AV66" s="40"/>
      <c r="AW66" s="40"/>
      <c r="AX66" s="40"/>
      <c r="AY66" s="40"/>
      <c r="AZ66" s="40"/>
      <c r="BA66" s="1"/>
      <c r="BC66" s="14"/>
      <c r="BD66" s="14"/>
      <c r="BE66" s="14"/>
      <c r="BF66" s="14"/>
      <c r="BH66" s="1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58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</row>
    <row r="67" spans="1:192" ht="25.5">
      <c r="A67" s="10">
        <v>54</v>
      </c>
      <c r="B67" s="5" t="s">
        <v>101</v>
      </c>
      <c r="C67" s="5" t="s">
        <v>100</v>
      </c>
      <c r="D67" s="5" t="s">
        <v>216</v>
      </c>
      <c r="F67" s="14"/>
      <c r="G67" s="14"/>
      <c r="H67" s="14"/>
      <c r="I67" s="14"/>
      <c r="K67" s="1"/>
      <c r="M67" s="14"/>
      <c r="N67" s="14"/>
      <c r="O67" s="14"/>
      <c r="P67" s="14"/>
      <c r="R67" s="1"/>
      <c r="S67" s="6">
        <v>1</v>
      </c>
      <c r="T67" s="9" t="s">
        <v>264</v>
      </c>
      <c r="U67" s="6" t="s">
        <v>266</v>
      </c>
      <c r="V67" s="6">
        <v>24.5</v>
      </c>
      <c r="W67" s="39">
        <f t="shared" si="9"/>
        <v>24.5</v>
      </c>
      <c r="X67" s="36">
        <v>24.5</v>
      </c>
      <c r="Y67" s="1">
        <v>1</v>
      </c>
      <c r="AA67" s="14"/>
      <c r="AB67" s="14"/>
      <c r="AC67" s="14"/>
      <c r="AD67" s="14"/>
      <c r="AF67" s="1"/>
      <c r="AH67" s="14"/>
      <c r="AI67" s="14"/>
      <c r="AJ67" s="14"/>
      <c r="AK67" s="14"/>
      <c r="AM67" s="1"/>
      <c r="AN67" s="1"/>
      <c r="AO67" s="1"/>
      <c r="AP67" s="1"/>
      <c r="AQ67" s="1"/>
      <c r="AR67" s="1"/>
      <c r="AS67" s="1"/>
      <c r="AT67" s="1"/>
      <c r="AU67" s="40"/>
      <c r="AV67" s="40"/>
      <c r="AW67" s="40"/>
      <c r="AX67" s="40"/>
      <c r="AY67" s="40"/>
      <c r="AZ67" s="40"/>
      <c r="BA67" s="1"/>
      <c r="BC67" s="14"/>
      <c r="BD67" s="14"/>
      <c r="BE67" s="14"/>
      <c r="BF67" s="14"/>
      <c r="BH67" s="1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58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</row>
    <row r="68" spans="1:192" ht="25.5">
      <c r="A68" s="10">
        <v>55</v>
      </c>
      <c r="B68" s="5" t="s">
        <v>102</v>
      </c>
      <c r="C68" s="5" t="s">
        <v>103</v>
      </c>
      <c r="D68" s="5" t="s">
        <v>216</v>
      </c>
      <c r="F68" s="14"/>
      <c r="G68" s="14"/>
      <c r="H68" s="14"/>
      <c r="I68" s="14"/>
      <c r="K68" s="1"/>
      <c r="M68" s="14"/>
      <c r="N68" s="14"/>
      <c r="O68" s="14"/>
      <c r="P68" s="14"/>
      <c r="R68" s="1"/>
      <c r="S68" s="6">
        <v>1</v>
      </c>
      <c r="T68" s="9" t="s">
        <v>264</v>
      </c>
      <c r="U68" s="6" t="s">
        <v>267</v>
      </c>
      <c r="V68" s="6">
        <v>9.75</v>
      </c>
      <c r="W68" s="39">
        <f t="shared" si="9"/>
        <v>9.75</v>
      </c>
      <c r="X68" s="36">
        <v>19.5</v>
      </c>
      <c r="Y68" s="1">
        <v>1</v>
      </c>
      <c r="AA68" s="14"/>
      <c r="AB68" s="14"/>
      <c r="AC68" s="14"/>
      <c r="AD68" s="14"/>
      <c r="AF68" s="1"/>
      <c r="AH68" s="14"/>
      <c r="AI68" s="14"/>
      <c r="AJ68" s="14"/>
      <c r="AK68" s="14"/>
      <c r="AM68" s="1"/>
      <c r="AN68" s="1"/>
      <c r="AO68" s="1"/>
      <c r="AP68" s="1"/>
      <c r="AQ68" s="1"/>
      <c r="AR68" s="1"/>
      <c r="AS68" s="1"/>
      <c r="AT68" s="1"/>
      <c r="AU68" s="40"/>
      <c r="AV68" s="40"/>
      <c r="AW68" s="40"/>
      <c r="AX68" s="40"/>
      <c r="AY68" s="40"/>
      <c r="AZ68" s="40"/>
      <c r="BA68" s="1"/>
      <c r="BC68" s="14"/>
      <c r="BD68" s="14"/>
      <c r="BE68" s="14"/>
      <c r="BF68" s="14"/>
      <c r="BH68" s="1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58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</row>
    <row r="69" spans="1:192" ht="63">
      <c r="A69" s="10">
        <v>56</v>
      </c>
      <c r="B69" s="5" t="s">
        <v>104</v>
      </c>
      <c r="C69" s="5" t="s">
        <v>105</v>
      </c>
      <c r="D69" s="5" t="s">
        <v>214</v>
      </c>
      <c r="F69" s="14"/>
      <c r="G69" s="14"/>
      <c r="H69" s="14"/>
      <c r="I69" s="14"/>
      <c r="K69" s="1"/>
      <c r="M69" s="14"/>
      <c r="N69" s="14"/>
      <c r="O69" s="14"/>
      <c r="P69" s="14"/>
      <c r="R69" s="1"/>
      <c r="S69" s="6">
        <v>1000</v>
      </c>
      <c r="T69" s="9" t="s">
        <v>260</v>
      </c>
      <c r="U69" s="6" t="s">
        <v>268</v>
      </c>
      <c r="V69" s="6">
        <v>6.0000000000000001E-3</v>
      </c>
      <c r="W69" s="39">
        <f t="shared" si="9"/>
        <v>6</v>
      </c>
      <c r="X69" s="36">
        <v>24</v>
      </c>
      <c r="Y69" s="1">
        <v>1</v>
      </c>
      <c r="AA69" s="14"/>
      <c r="AB69" s="14"/>
      <c r="AC69" s="14"/>
      <c r="AD69" s="14"/>
      <c r="AF69" s="1"/>
      <c r="AH69" s="14"/>
      <c r="AI69" s="14"/>
      <c r="AJ69" s="14"/>
      <c r="AK69" s="14"/>
      <c r="AM69" s="1"/>
      <c r="AN69" s="1"/>
      <c r="AO69" s="1"/>
      <c r="AP69" s="1"/>
      <c r="AQ69" s="1"/>
      <c r="AR69" s="1"/>
      <c r="AS69" s="1"/>
      <c r="AT69" s="1"/>
      <c r="AU69" s="40"/>
      <c r="AV69" s="40"/>
      <c r="AW69" s="40"/>
      <c r="AX69" s="40"/>
      <c r="AY69" s="40"/>
      <c r="AZ69" s="40"/>
      <c r="BA69" s="1"/>
      <c r="BB69" s="12" t="s">
        <v>342</v>
      </c>
      <c r="BC69" s="15" t="s">
        <v>343</v>
      </c>
      <c r="BD69" s="15" t="s">
        <v>344</v>
      </c>
      <c r="BE69" s="14">
        <v>7.0000000000000001E-3</v>
      </c>
      <c r="BF69" s="27">
        <v>6.52</v>
      </c>
      <c r="BG69" s="92">
        <f>BF69*4</f>
        <v>26.08</v>
      </c>
      <c r="BH69" s="1">
        <v>2</v>
      </c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58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</row>
    <row r="70" spans="1:192" ht="63">
      <c r="A70" s="10">
        <v>57</v>
      </c>
      <c r="B70" s="5" t="s">
        <v>106</v>
      </c>
      <c r="C70" s="5" t="s">
        <v>107</v>
      </c>
      <c r="D70" s="5" t="s">
        <v>214</v>
      </c>
      <c r="F70" s="14"/>
      <c r="G70" s="14"/>
      <c r="H70" s="14"/>
      <c r="I70" s="14"/>
      <c r="K70" s="1"/>
      <c r="M70" s="14"/>
      <c r="N70" s="14"/>
      <c r="O70" s="14"/>
      <c r="P70" s="14"/>
      <c r="R70" s="1"/>
      <c r="S70" s="6">
        <v>1000</v>
      </c>
      <c r="T70" s="9" t="s">
        <v>260</v>
      </c>
      <c r="U70" s="6" t="s">
        <v>269</v>
      </c>
      <c r="V70" s="6">
        <v>8.0000000000000002E-3</v>
      </c>
      <c r="W70" s="39">
        <f t="shared" si="9"/>
        <v>8</v>
      </c>
      <c r="X70" s="36">
        <v>8</v>
      </c>
      <c r="Y70" s="1">
        <v>1</v>
      </c>
      <c r="AA70" s="14"/>
      <c r="AB70" s="14"/>
      <c r="AC70" s="14"/>
      <c r="AD70" s="14"/>
      <c r="AF70" s="1"/>
      <c r="AH70" s="14"/>
      <c r="AI70" s="14"/>
      <c r="AJ70" s="14"/>
      <c r="AK70" s="14"/>
      <c r="AM70" s="1"/>
      <c r="AN70" s="1"/>
      <c r="AO70" s="1"/>
      <c r="AP70" s="1"/>
      <c r="AQ70" s="1"/>
      <c r="AR70" s="1"/>
      <c r="AS70" s="1"/>
      <c r="AT70" s="1"/>
      <c r="AU70" s="40"/>
      <c r="AV70" s="40"/>
      <c r="AW70" s="40"/>
      <c r="AX70" s="40"/>
      <c r="AY70" s="40"/>
      <c r="AZ70" s="40"/>
      <c r="BA70" s="1"/>
      <c r="BB70" s="12" t="s">
        <v>342</v>
      </c>
      <c r="BC70" s="15" t="s">
        <v>343</v>
      </c>
      <c r="BD70" s="15" t="s">
        <v>345</v>
      </c>
      <c r="BE70" s="14">
        <v>8.9999999999999993E-3</v>
      </c>
      <c r="BF70" s="14">
        <v>9.4529999999999994</v>
      </c>
      <c r="BG70" s="90">
        <f>BF70*1</f>
        <v>9.4529999999999994</v>
      </c>
      <c r="BH70" s="1">
        <v>2</v>
      </c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58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</row>
    <row r="71" spans="1:192" ht="25.5">
      <c r="A71" s="10">
        <v>58</v>
      </c>
      <c r="B71" s="5" t="s">
        <v>108</v>
      </c>
      <c r="C71" s="5" t="s">
        <v>109</v>
      </c>
      <c r="D71" s="5" t="s">
        <v>214</v>
      </c>
      <c r="F71" s="14"/>
      <c r="G71" s="14"/>
      <c r="H71" s="14"/>
      <c r="I71" s="14"/>
      <c r="K71" s="1"/>
      <c r="M71" s="14"/>
      <c r="N71" s="14"/>
      <c r="O71" s="14"/>
      <c r="P71" s="14"/>
      <c r="R71" s="1"/>
      <c r="S71" s="6">
        <v>250</v>
      </c>
      <c r="T71" s="9" t="s">
        <v>260</v>
      </c>
      <c r="U71" s="6" t="s">
        <v>270</v>
      </c>
      <c r="V71" s="6">
        <v>0.09</v>
      </c>
      <c r="W71" s="39">
        <f t="shared" si="9"/>
        <v>22.5</v>
      </c>
      <c r="X71" s="36">
        <v>45</v>
      </c>
      <c r="Y71" s="1">
        <v>1</v>
      </c>
      <c r="AA71" s="14"/>
      <c r="AB71" s="14"/>
      <c r="AC71" s="14"/>
      <c r="AD71" s="14"/>
      <c r="AF71" s="1"/>
      <c r="AH71" s="14"/>
      <c r="AI71" s="14"/>
      <c r="AJ71" s="14"/>
      <c r="AK71" s="14"/>
      <c r="AM71" s="1"/>
      <c r="AN71" s="1"/>
      <c r="AO71" s="1"/>
      <c r="AP71" s="1"/>
      <c r="AQ71" s="1"/>
      <c r="AR71" s="1"/>
      <c r="AS71" s="1"/>
      <c r="AT71" s="1"/>
      <c r="AU71" s="40"/>
      <c r="AV71" s="40"/>
      <c r="AW71" s="40"/>
      <c r="AX71" s="40"/>
      <c r="AY71" s="40"/>
      <c r="AZ71" s="40"/>
      <c r="BA71" s="1"/>
      <c r="BC71" s="14"/>
      <c r="BD71" s="14"/>
      <c r="BE71" s="14"/>
      <c r="BF71" s="14"/>
      <c r="BH71" s="1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58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</row>
    <row r="72" spans="1:192" s="47" customFormat="1" ht="19.149999999999999" customHeight="1">
      <c r="A72" s="43" t="s">
        <v>110</v>
      </c>
      <c r="B72" s="52"/>
      <c r="C72" s="44"/>
      <c r="F72" s="53"/>
      <c r="G72" s="53"/>
      <c r="H72" s="53"/>
      <c r="I72" s="53"/>
      <c r="M72" s="53"/>
      <c r="N72" s="53"/>
      <c r="O72" s="53"/>
      <c r="P72" s="53"/>
      <c r="T72" s="53"/>
      <c r="U72" s="54"/>
      <c r="V72" s="53"/>
      <c r="W72" s="53"/>
      <c r="AA72" s="53"/>
      <c r="AB72" s="53"/>
      <c r="AC72" s="53"/>
      <c r="AD72" s="53"/>
      <c r="AH72" s="53"/>
      <c r="AI72" s="53"/>
      <c r="AJ72" s="53"/>
      <c r="AK72" s="53"/>
      <c r="AU72" s="48"/>
      <c r="AV72" s="48"/>
      <c r="AW72" s="48"/>
      <c r="AX72" s="48"/>
      <c r="AY72" s="48"/>
      <c r="AZ72" s="48"/>
      <c r="BC72" s="53"/>
      <c r="BD72" s="53"/>
      <c r="BE72" s="53"/>
      <c r="BF72" s="53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/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  <c r="CV72" s="62"/>
      <c r="CW72" s="62"/>
      <c r="CX72" s="62"/>
      <c r="CY72" s="62"/>
      <c r="CZ72" s="62"/>
      <c r="DA72" s="62"/>
      <c r="DB72" s="59"/>
    </row>
    <row r="73" spans="1:192" s="47" customFormat="1" ht="19.149999999999999" customHeight="1">
      <c r="A73" s="43" t="s">
        <v>111</v>
      </c>
      <c r="B73" s="52" t="s">
        <v>112</v>
      </c>
      <c r="C73" s="44"/>
      <c r="F73" s="53"/>
      <c r="G73" s="53"/>
      <c r="H73" s="53"/>
      <c r="I73" s="53"/>
      <c r="M73" s="53"/>
      <c r="N73" s="53"/>
      <c r="O73" s="53"/>
      <c r="P73" s="53"/>
      <c r="T73" s="53"/>
      <c r="U73" s="53"/>
      <c r="V73" s="53"/>
      <c r="W73" s="53"/>
      <c r="AA73" s="53"/>
      <c r="AB73" s="53"/>
      <c r="AC73" s="53"/>
      <c r="AD73" s="53"/>
      <c r="AH73" s="53"/>
      <c r="AI73" s="53"/>
      <c r="AJ73" s="53"/>
      <c r="AK73" s="53"/>
      <c r="AU73" s="48"/>
      <c r="AV73" s="48"/>
      <c r="AW73" s="48"/>
      <c r="AX73" s="48"/>
      <c r="AY73" s="48"/>
      <c r="AZ73" s="48"/>
      <c r="BC73" s="53"/>
      <c r="BD73" s="53"/>
      <c r="BE73" s="53"/>
      <c r="BF73" s="53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  <c r="CF73" s="62"/>
      <c r="CG73" s="62"/>
      <c r="CH73" s="62"/>
      <c r="CI73" s="62"/>
      <c r="CJ73" s="62"/>
      <c r="CK73" s="62"/>
      <c r="CL73" s="62"/>
      <c r="CM73" s="62"/>
      <c r="CN73" s="62"/>
      <c r="CO73" s="62"/>
      <c r="CP73" s="62"/>
      <c r="CQ73" s="62"/>
      <c r="CR73" s="62"/>
      <c r="CS73" s="62"/>
      <c r="CT73" s="62"/>
      <c r="CU73" s="62"/>
      <c r="CV73" s="62"/>
      <c r="CW73" s="62"/>
      <c r="CX73" s="62"/>
      <c r="CY73" s="62"/>
      <c r="CZ73" s="62"/>
      <c r="DA73" s="62"/>
      <c r="DB73" s="59"/>
    </row>
    <row r="74" spans="1:192" ht="19.149999999999999" customHeight="1">
      <c r="A74" s="10">
        <v>59</v>
      </c>
      <c r="B74" s="16" t="s">
        <v>113</v>
      </c>
      <c r="C74" s="5" t="s">
        <v>114</v>
      </c>
      <c r="D74" s="5" t="s">
        <v>215</v>
      </c>
      <c r="F74" s="14"/>
      <c r="G74" s="14"/>
      <c r="H74" s="14"/>
      <c r="I74" s="14"/>
      <c r="K74" s="1"/>
      <c r="M74" s="14"/>
      <c r="N74" s="14"/>
      <c r="O74" s="14"/>
      <c r="P74" s="14"/>
      <c r="R74" s="1"/>
      <c r="T74" s="14"/>
      <c r="U74" s="14"/>
      <c r="V74" s="14"/>
      <c r="W74" s="14"/>
      <c r="Y74" s="1"/>
      <c r="AA74" s="14"/>
      <c r="AB74" s="14"/>
      <c r="AC74" s="14"/>
      <c r="AD74" s="14"/>
      <c r="AF74" s="1"/>
      <c r="AH74" s="14"/>
      <c r="AI74" s="14"/>
      <c r="AJ74" s="14"/>
      <c r="AK74" s="14"/>
      <c r="AM74" s="1"/>
      <c r="AN74" s="1"/>
      <c r="AO74" s="1"/>
      <c r="AP74" s="1"/>
      <c r="AQ74" s="1"/>
      <c r="AR74" s="1"/>
      <c r="AS74" s="1"/>
      <c r="AT74" s="1"/>
      <c r="AU74" s="40" t="s">
        <v>372</v>
      </c>
      <c r="AV74" s="40" t="s">
        <v>368</v>
      </c>
      <c r="AW74" s="40" t="s">
        <v>373</v>
      </c>
      <c r="AX74" s="40">
        <v>0.14700000000000002</v>
      </c>
      <c r="AY74" s="40">
        <v>35.28</v>
      </c>
      <c r="AZ74" s="40">
        <v>44.100000000000009</v>
      </c>
      <c r="BA74" s="1"/>
      <c r="BC74" s="14"/>
      <c r="BD74" s="14"/>
      <c r="BE74" s="14"/>
      <c r="BF74" s="14"/>
      <c r="BH74" s="1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58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</row>
    <row r="75" spans="1:192" ht="19.149999999999999" customHeight="1">
      <c r="A75" s="10">
        <v>60</v>
      </c>
      <c r="B75" s="16" t="s">
        <v>115</v>
      </c>
      <c r="C75" s="5" t="s">
        <v>116</v>
      </c>
      <c r="D75" s="5" t="s">
        <v>215</v>
      </c>
      <c r="F75" s="14"/>
      <c r="G75" s="14"/>
      <c r="H75" s="14"/>
      <c r="I75" s="14"/>
      <c r="K75" s="1"/>
      <c r="M75" s="14"/>
      <c r="N75" s="14"/>
      <c r="O75" s="14"/>
      <c r="P75" s="14"/>
      <c r="R75" s="1"/>
      <c r="T75" s="14"/>
      <c r="U75" s="14"/>
      <c r="V75" s="14"/>
      <c r="W75" s="14"/>
      <c r="Y75" s="1"/>
      <c r="AA75" s="14"/>
      <c r="AB75" s="14"/>
      <c r="AC75" s="14"/>
      <c r="AD75" s="14"/>
      <c r="AF75" s="1"/>
      <c r="AH75" s="14"/>
      <c r="AI75" s="14"/>
      <c r="AJ75" s="14"/>
      <c r="AK75" s="14"/>
      <c r="AM75" s="1"/>
      <c r="AN75" s="1"/>
      <c r="AO75" s="1"/>
      <c r="AP75" s="1"/>
      <c r="AQ75" s="1"/>
      <c r="AR75" s="1"/>
      <c r="AS75" s="1"/>
      <c r="AT75" s="1"/>
      <c r="AU75" s="40" t="s">
        <v>374</v>
      </c>
      <c r="AV75" s="40" t="s">
        <v>368</v>
      </c>
      <c r="AW75" s="40" t="s">
        <v>375</v>
      </c>
      <c r="AX75" s="40">
        <v>0.53600000000000003</v>
      </c>
      <c r="AY75" s="40">
        <v>53.6</v>
      </c>
      <c r="AZ75" s="40">
        <v>268</v>
      </c>
      <c r="BA75" s="1"/>
      <c r="BC75" s="14"/>
      <c r="BD75" s="14"/>
      <c r="BE75" s="14"/>
      <c r="BF75" s="14"/>
      <c r="BH75" s="1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58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</row>
    <row r="76" spans="1:192" ht="19.149999999999999" customHeight="1">
      <c r="A76" s="10">
        <v>61</v>
      </c>
      <c r="B76" s="16" t="s">
        <v>117</v>
      </c>
      <c r="C76" s="5" t="s">
        <v>118</v>
      </c>
      <c r="D76" s="5" t="s">
        <v>215</v>
      </c>
      <c r="F76" s="14"/>
      <c r="G76" s="14"/>
      <c r="H76" s="14"/>
      <c r="I76" s="14"/>
      <c r="K76" s="1"/>
      <c r="M76" s="14"/>
      <c r="N76" s="14"/>
      <c r="O76" s="14"/>
      <c r="P76" s="14"/>
      <c r="R76" s="1"/>
      <c r="T76" s="14"/>
      <c r="U76" s="14"/>
      <c r="V76" s="14"/>
      <c r="W76" s="14"/>
      <c r="Y76" s="1"/>
      <c r="AA76" s="14"/>
      <c r="AB76" s="14"/>
      <c r="AC76" s="14"/>
      <c r="AD76" s="14"/>
      <c r="AF76" s="1"/>
      <c r="AH76" s="14"/>
      <c r="AI76" s="14"/>
      <c r="AJ76" s="14"/>
      <c r="AK76" s="14"/>
      <c r="AM76" s="1"/>
      <c r="AN76" s="1"/>
      <c r="AO76" s="1"/>
      <c r="AP76" s="1"/>
      <c r="AQ76" s="1"/>
      <c r="AR76" s="1"/>
      <c r="AS76" s="1"/>
      <c r="AT76" s="1"/>
      <c r="AU76" s="40" t="s">
        <v>376</v>
      </c>
      <c r="AV76" s="40" t="s">
        <v>368</v>
      </c>
      <c r="AW76" s="40" t="s">
        <v>377</v>
      </c>
      <c r="AX76" s="40">
        <v>0.33100000000000002</v>
      </c>
      <c r="AY76" s="40">
        <v>72.819999999999993</v>
      </c>
      <c r="AZ76" s="40">
        <v>496.5</v>
      </c>
      <c r="BA76" s="1"/>
      <c r="BC76" s="14"/>
      <c r="BD76" s="14"/>
      <c r="BE76" s="14"/>
      <c r="BF76" s="14"/>
      <c r="BH76" s="1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58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</row>
    <row r="77" spans="1:192" ht="19.149999999999999" customHeight="1">
      <c r="A77" s="10">
        <v>62</v>
      </c>
      <c r="B77" s="16" t="s">
        <v>119</v>
      </c>
      <c r="C77" s="5" t="s">
        <v>120</v>
      </c>
      <c r="D77" s="5" t="s">
        <v>215</v>
      </c>
      <c r="F77" s="14"/>
      <c r="G77" s="14"/>
      <c r="H77" s="14"/>
      <c r="I77" s="14"/>
      <c r="K77" s="1"/>
      <c r="M77" s="14"/>
      <c r="N77" s="14"/>
      <c r="O77" s="14"/>
      <c r="P77" s="14"/>
      <c r="R77" s="1"/>
      <c r="T77" s="14"/>
      <c r="U77" s="14"/>
      <c r="V77" s="14"/>
      <c r="W77" s="14"/>
      <c r="Y77" s="1"/>
      <c r="AA77" s="14"/>
      <c r="AB77" s="14"/>
      <c r="AC77" s="14"/>
      <c r="AD77" s="14"/>
      <c r="AF77" s="1"/>
      <c r="AH77" s="14"/>
      <c r="AI77" s="14"/>
      <c r="AJ77" s="14"/>
      <c r="AK77" s="14"/>
      <c r="AM77" s="1"/>
      <c r="AN77" s="1"/>
      <c r="AO77" s="1"/>
      <c r="AP77" s="1"/>
      <c r="AQ77" s="1"/>
      <c r="AR77" s="1"/>
      <c r="AS77" s="1"/>
      <c r="AT77" s="1"/>
      <c r="AU77" s="40" t="s">
        <v>378</v>
      </c>
      <c r="AV77" s="40" t="s">
        <v>368</v>
      </c>
      <c r="AW77" s="40" t="s">
        <v>379</v>
      </c>
      <c r="AX77" s="40">
        <v>0.56299999999999994</v>
      </c>
      <c r="AY77" s="40">
        <v>67.56</v>
      </c>
      <c r="AZ77" s="40">
        <v>337.79999999999995</v>
      </c>
      <c r="BA77" s="1"/>
      <c r="BC77" s="14"/>
      <c r="BD77" s="14"/>
      <c r="BE77" s="14"/>
      <c r="BF77" s="14"/>
      <c r="BH77" s="1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58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</row>
    <row r="78" spans="1:192" ht="19.149999999999999" customHeight="1">
      <c r="A78" s="10">
        <v>63</v>
      </c>
      <c r="B78" s="16" t="s">
        <v>121</v>
      </c>
      <c r="C78" s="5" t="s">
        <v>122</v>
      </c>
      <c r="D78" s="5" t="s">
        <v>215</v>
      </c>
      <c r="F78" s="14"/>
      <c r="G78" s="14"/>
      <c r="H78" s="14"/>
      <c r="I78" s="14"/>
      <c r="K78" s="1"/>
      <c r="M78" s="14"/>
      <c r="N78" s="14"/>
      <c r="O78" s="14"/>
      <c r="P78" s="14"/>
      <c r="R78" s="1"/>
      <c r="T78" s="14"/>
      <c r="U78" s="14"/>
      <c r="V78" s="14"/>
      <c r="W78" s="14"/>
      <c r="Y78" s="1"/>
      <c r="AA78" s="14"/>
      <c r="AB78" s="14"/>
      <c r="AC78" s="14"/>
      <c r="AD78" s="14"/>
      <c r="AF78" s="1"/>
      <c r="AH78" s="14"/>
      <c r="AI78" s="14"/>
      <c r="AJ78" s="14"/>
      <c r="AK78" s="14"/>
      <c r="AM78" s="1"/>
      <c r="AN78" s="1"/>
      <c r="AO78" s="1"/>
      <c r="AP78" s="1"/>
      <c r="AQ78" s="1"/>
      <c r="AR78" s="1"/>
      <c r="AS78" s="1"/>
      <c r="AT78" s="1"/>
      <c r="AU78" s="40" t="s">
        <v>376</v>
      </c>
      <c r="AV78" s="40" t="s">
        <v>368</v>
      </c>
      <c r="AW78" s="40" t="s">
        <v>380</v>
      </c>
      <c r="AX78" s="40">
        <v>0.36399999999999999</v>
      </c>
      <c r="AY78" s="40">
        <v>80.08</v>
      </c>
      <c r="AZ78" s="40">
        <v>364</v>
      </c>
      <c r="BA78" s="1"/>
      <c r="BC78" s="14"/>
      <c r="BD78" s="14"/>
      <c r="BE78" s="14"/>
      <c r="BF78" s="14"/>
      <c r="BH78" s="1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58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</row>
    <row r="79" spans="1:192" ht="19.149999999999999" customHeight="1">
      <c r="A79" s="10">
        <v>64</v>
      </c>
      <c r="B79" s="16" t="s">
        <v>123</v>
      </c>
      <c r="C79" s="5" t="s">
        <v>124</v>
      </c>
      <c r="D79" s="5" t="s">
        <v>215</v>
      </c>
      <c r="F79" s="14"/>
      <c r="G79" s="14"/>
      <c r="H79" s="14"/>
      <c r="I79" s="14"/>
      <c r="K79" s="1"/>
      <c r="M79" s="14"/>
      <c r="N79" s="14"/>
      <c r="O79" s="14"/>
      <c r="P79" s="14"/>
      <c r="R79" s="1"/>
      <c r="T79" s="14"/>
      <c r="U79" s="14"/>
      <c r="V79" s="14"/>
      <c r="W79" s="14"/>
      <c r="Y79" s="1"/>
      <c r="AA79" s="14"/>
      <c r="AB79" s="14"/>
      <c r="AC79" s="14"/>
      <c r="AD79" s="14"/>
      <c r="AF79" s="1"/>
      <c r="AH79" s="14"/>
      <c r="AI79" s="14"/>
      <c r="AJ79" s="14"/>
      <c r="AK79" s="14"/>
      <c r="AM79" s="1"/>
      <c r="AN79" s="1"/>
      <c r="AO79" s="1"/>
      <c r="AP79" s="1"/>
      <c r="AQ79" s="1"/>
      <c r="AR79" s="1"/>
      <c r="AS79" s="1"/>
      <c r="AT79" s="1"/>
      <c r="AU79" s="40" t="s">
        <v>381</v>
      </c>
      <c r="AV79" s="40" t="s">
        <v>368</v>
      </c>
      <c r="AW79" s="40" t="s">
        <v>382</v>
      </c>
      <c r="AX79" s="40">
        <v>0.254</v>
      </c>
      <c r="AY79" s="40">
        <v>50.8</v>
      </c>
      <c r="AZ79" s="40">
        <v>203.2</v>
      </c>
      <c r="BA79" s="1"/>
      <c r="BC79" s="14"/>
      <c r="BD79" s="14"/>
      <c r="BE79" s="14"/>
      <c r="BF79" s="14"/>
      <c r="BH79" s="1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58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</row>
    <row r="80" spans="1:192" ht="19.149999999999999" customHeight="1">
      <c r="A80" s="10">
        <v>65</v>
      </c>
      <c r="B80" s="16" t="s">
        <v>125</v>
      </c>
      <c r="C80" s="5" t="s">
        <v>124</v>
      </c>
      <c r="D80" s="5" t="s">
        <v>215</v>
      </c>
      <c r="F80" s="14"/>
      <c r="G80" s="14"/>
      <c r="H80" s="14"/>
      <c r="I80" s="14"/>
      <c r="K80" s="1"/>
      <c r="M80" s="14"/>
      <c r="N80" s="14"/>
      <c r="O80" s="14"/>
      <c r="P80" s="14"/>
      <c r="R80" s="1"/>
      <c r="T80" s="14"/>
      <c r="U80" s="14"/>
      <c r="V80" s="14"/>
      <c r="W80" s="14"/>
      <c r="Y80" s="1"/>
      <c r="AA80" s="14"/>
      <c r="AB80" s="14"/>
      <c r="AC80" s="14"/>
      <c r="AD80" s="14"/>
      <c r="AF80" s="1"/>
      <c r="AH80" s="14"/>
      <c r="AI80" s="14"/>
      <c r="AJ80" s="14"/>
      <c r="AK80" s="14"/>
      <c r="AM80" s="1"/>
      <c r="AN80" s="1"/>
      <c r="AO80" s="1"/>
      <c r="AP80" s="1"/>
      <c r="AQ80" s="1"/>
      <c r="AR80" s="1"/>
      <c r="AS80" s="1"/>
      <c r="AT80" s="1"/>
      <c r="AU80" s="40" t="s">
        <v>381</v>
      </c>
      <c r="AV80" s="40" t="s">
        <v>368</v>
      </c>
      <c r="AW80" s="40" t="s">
        <v>383</v>
      </c>
      <c r="AX80" s="40">
        <v>0.254</v>
      </c>
      <c r="AY80" s="40">
        <v>50.8</v>
      </c>
      <c r="AZ80" s="40">
        <v>203.2</v>
      </c>
      <c r="BA80" s="1"/>
      <c r="BC80" s="14"/>
      <c r="BD80" s="14"/>
      <c r="BE80" s="14"/>
      <c r="BF80" s="14"/>
      <c r="BH80" s="1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58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</row>
    <row r="81" spans="1:192" ht="19.149999999999999" customHeight="1">
      <c r="A81" s="10">
        <v>66</v>
      </c>
      <c r="B81" s="16" t="s">
        <v>126</v>
      </c>
      <c r="C81" s="5" t="s">
        <v>127</v>
      </c>
      <c r="D81" s="5" t="s">
        <v>215</v>
      </c>
      <c r="F81" s="14"/>
      <c r="G81" s="14"/>
      <c r="H81" s="14"/>
      <c r="I81" s="14"/>
      <c r="K81" s="1"/>
      <c r="M81" s="14"/>
      <c r="N81" s="14"/>
      <c r="O81" s="14"/>
      <c r="P81" s="14"/>
      <c r="R81" s="1"/>
      <c r="T81" s="14"/>
      <c r="U81" s="14"/>
      <c r="V81" s="14"/>
      <c r="W81" s="14"/>
      <c r="Y81" s="1"/>
      <c r="AA81" s="14"/>
      <c r="AB81" s="14"/>
      <c r="AC81" s="14"/>
      <c r="AD81" s="14"/>
      <c r="AF81" s="1"/>
      <c r="AH81" s="14"/>
      <c r="AI81" s="14"/>
      <c r="AJ81" s="14"/>
      <c r="AK81" s="14"/>
      <c r="AM81" s="1"/>
      <c r="AN81" s="1"/>
      <c r="AO81" s="1"/>
      <c r="AP81" s="1"/>
      <c r="AQ81" s="1"/>
      <c r="AR81" s="1"/>
      <c r="AS81" s="1"/>
      <c r="AT81" s="1"/>
      <c r="AU81" s="40" t="s">
        <v>372</v>
      </c>
      <c r="AV81" s="40" t="s">
        <v>368</v>
      </c>
      <c r="AW81" s="40" t="s">
        <v>384</v>
      </c>
      <c r="AX81" s="40">
        <v>0.16600000000000001</v>
      </c>
      <c r="AY81" s="40">
        <v>39.840000000000003</v>
      </c>
      <c r="AZ81" s="40">
        <v>39.840000000000003</v>
      </c>
      <c r="BA81" s="1"/>
      <c r="BC81" s="14"/>
      <c r="BD81" s="14"/>
      <c r="BE81" s="14"/>
      <c r="BF81" s="14"/>
      <c r="BH81" s="1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58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</row>
    <row r="82" spans="1:192" ht="19.149999999999999" customHeight="1">
      <c r="A82" s="10">
        <v>67</v>
      </c>
      <c r="B82" s="16" t="s">
        <v>128</v>
      </c>
      <c r="C82" s="5" t="s">
        <v>129</v>
      </c>
      <c r="D82" s="5" t="s">
        <v>215</v>
      </c>
      <c r="F82" s="14"/>
      <c r="G82" s="14"/>
      <c r="H82" s="14"/>
      <c r="I82" s="14"/>
      <c r="K82" s="1"/>
      <c r="M82" s="14"/>
      <c r="N82" s="14"/>
      <c r="O82" s="14"/>
      <c r="P82" s="14"/>
      <c r="R82" s="1"/>
      <c r="T82" s="14"/>
      <c r="U82" s="14"/>
      <c r="V82" s="14"/>
      <c r="W82" s="14"/>
      <c r="Y82" s="1"/>
      <c r="AA82" s="14"/>
      <c r="AB82" s="14"/>
      <c r="AC82" s="14"/>
      <c r="AD82" s="14"/>
      <c r="AF82" s="1"/>
      <c r="AH82" s="14"/>
      <c r="AI82" s="14"/>
      <c r="AJ82" s="14"/>
      <c r="AK82" s="14"/>
      <c r="AM82" s="1"/>
      <c r="AN82" s="1"/>
      <c r="AO82" s="1"/>
      <c r="AP82" s="1"/>
      <c r="AQ82" s="1"/>
      <c r="AR82" s="1"/>
      <c r="AS82" s="1"/>
      <c r="AT82" s="1"/>
      <c r="AU82" s="40" t="s">
        <v>385</v>
      </c>
      <c r="AV82" s="40" t="s">
        <v>368</v>
      </c>
      <c r="AW82" s="40" t="s">
        <v>386</v>
      </c>
      <c r="AX82" s="40">
        <v>1.31</v>
      </c>
      <c r="AY82" s="40">
        <v>146.72</v>
      </c>
      <c r="AZ82" s="40">
        <v>293.44</v>
      </c>
      <c r="BA82" s="1"/>
      <c r="BC82" s="14"/>
      <c r="BD82" s="14"/>
      <c r="BE82" s="14"/>
      <c r="BF82" s="14"/>
      <c r="BH82" s="1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58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</row>
    <row r="83" spans="1:192" ht="19.149999999999999" customHeight="1">
      <c r="A83" s="10">
        <v>68</v>
      </c>
      <c r="B83" s="16" t="s">
        <v>130</v>
      </c>
      <c r="C83" s="5" t="s">
        <v>131</v>
      </c>
      <c r="D83" s="5" t="s">
        <v>215</v>
      </c>
      <c r="F83" s="14"/>
      <c r="G83" s="14"/>
      <c r="H83" s="14"/>
      <c r="I83" s="14"/>
      <c r="K83" s="1"/>
      <c r="M83" s="14"/>
      <c r="N83" s="14"/>
      <c r="O83" s="14"/>
      <c r="P83" s="14"/>
      <c r="R83" s="1"/>
      <c r="T83" s="14"/>
      <c r="U83" s="14"/>
      <c r="V83" s="14"/>
      <c r="W83" s="14"/>
      <c r="Y83" s="1"/>
      <c r="AA83" s="14"/>
      <c r="AB83" s="14"/>
      <c r="AC83" s="14"/>
      <c r="AD83" s="14"/>
      <c r="AF83" s="1"/>
      <c r="AH83" s="14"/>
      <c r="AI83" s="14"/>
      <c r="AJ83" s="14"/>
      <c r="AK83" s="14"/>
      <c r="AM83" s="1"/>
      <c r="AN83" s="1"/>
      <c r="AO83" s="1"/>
      <c r="AP83" s="1"/>
      <c r="AQ83" s="1"/>
      <c r="AR83" s="1"/>
      <c r="AS83" s="1"/>
      <c r="AT83" s="1"/>
      <c r="AU83" s="40" t="s">
        <v>387</v>
      </c>
      <c r="AV83" s="40" t="s">
        <v>368</v>
      </c>
      <c r="AW83" s="40" t="s">
        <v>388</v>
      </c>
      <c r="AX83" s="40">
        <v>0.23200000000000001</v>
      </c>
      <c r="AY83" s="40">
        <v>62.64</v>
      </c>
      <c r="AZ83" s="40">
        <v>278.40000000000003</v>
      </c>
      <c r="BA83" s="1"/>
      <c r="BC83" s="14"/>
      <c r="BD83" s="14"/>
      <c r="BE83" s="14"/>
      <c r="BF83" s="14"/>
      <c r="BH83" s="1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58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</row>
    <row r="84" spans="1:192" ht="19.149999999999999" customHeight="1">
      <c r="A84" s="10">
        <v>69</v>
      </c>
      <c r="B84" s="16" t="s">
        <v>132</v>
      </c>
      <c r="C84" s="5" t="s">
        <v>47</v>
      </c>
      <c r="D84" s="5" t="s">
        <v>215</v>
      </c>
      <c r="F84" s="14"/>
      <c r="G84" s="14"/>
      <c r="H84" s="14"/>
      <c r="I84" s="14"/>
      <c r="K84" s="1"/>
      <c r="M84" s="14"/>
      <c r="N84" s="14"/>
      <c r="O84" s="14"/>
      <c r="P84" s="14"/>
      <c r="R84" s="1"/>
      <c r="T84" s="14"/>
      <c r="U84" s="14"/>
      <c r="V84" s="14"/>
      <c r="W84" s="14"/>
      <c r="Y84" s="1"/>
      <c r="AA84" s="14"/>
      <c r="AB84" s="14"/>
      <c r="AC84" s="14"/>
      <c r="AD84" s="14"/>
      <c r="AF84" s="1"/>
      <c r="AH84" s="14"/>
      <c r="AI84" s="14"/>
      <c r="AJ84" s="14"/>
      <c r="AK84" s="14"/>
      <c r="AM84" s="1"/>
      <c r="AN84" s="1"/>
      <c r="AO84" s="1"/>
      <c r="AP84" s="1"/>
      <c r="AQ84" s="1"/>
      <c r="AR84" s="1"/>
      <c r="AS84" s="1"/>
      <c r="AT84" s="1"/>
      <c r="AU84" s="40" t="s">
        <v>374</v>
      </c>
      <c r="AV84" s="40" t="s">
        <v>368</v>
      </c>
      <c r="AW84" s="40" t="s">
        <v>389</v>
      </c>
      <c r="AX84" s="40">
        <v>0.65</v>
      </c>
      <c r="AY84" s="40">
        <v>65</v>
      </c>
      <c r="AZ84" s="40">
        <v>130</v>
      </c>
      <c r="BA84" s="1"/>
      <c r="BC84" s="14"/>
      <c r="BD84" s="14"/>
      <c r="BE84" s="14"/>
      <c r="BF84" s="14"/>
      <c r="BH84" s="1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58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</row>
    <row r="85" spans="1:192" ht="19.149999999999999" customHeight="1">
      <c r="A85" s="10">
        <v>70</v>
      </c>
      <c r="B85" s="16" t="s">
        <v>133</v>
      </c>
      <c r="C85" s="5" t="s">
        <v>116</v>
      </c>
      <c r="D85" s="5" t="s">
        <v>215</v>
      </c>
      <c r="F85" s="14"/>
      <c r="G85" s="14"/>
      <c r="H85" s="14"/>
      <c r="I85" s="14"/>
      <c r="K85" s="1"/>
      <c r="M85" s="14"/>
      <c r="N85" s="14"/>
      <c r="O85" s="14"/>
      <c r="P85" s="14"/>
      <c r="R85" s="1"/>
      <c r="T85" s="14"/>
      <c r="U85" s="14"/>
      <c r="V85" s="14"/>
      <c r="W85" s="14"/>
      <c r="Y85" s="1"/>
      <c r="AA85" s="14"/>
      <c r="AB85" s="14"/>
      <c r="AC85" s="14"/>
      <c r="AD85" s="14"/>
      <c r="AF85" s="1"/>
      <c r="AH85" s="14"/>
      <c r="AI85" s="14"/>
      <c r="AJ85" s="14"/>
      <c r="AK85" s="14"/>
      <c r="AM85" s="1"/>
      <c r="AN85" s="1"/>
      <c r="AO85" s="1"/>
      <c r="AP85" s="1"/>
      <c r="AQ85" s="1"/>
      <c r="AR85" s="1"/>
      <c r="AS85" s="1"/>
      <c r="AT85" s="1"/>
      <c r="AU85" s="40" t="s">
        <v>390</v>
      </c>
      <c r="AV85" s="40" t="s">
        <v>368</v>
      </c>
      <c r="AW85" s="40" t="s">
        <v>391</v>
      </c>
      <c r="AX85" s="40">
        <v>5.8000000000000003E-2</v>
      </c>
      <c r="AY85" s="40">
        <v>14.5</v>
      </c>
      <c r="AZ85" s="40">
        <v>29</v>
      </c>
      <c r="BA85" s="1"/>
      <c r="BC85" s="14"/>
      <c r="BD85" s="14"/>
      <c r="BE85" s="14"/>
      <c r="BF85" s="14"/>
      <c r="BH85" s="1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58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</row>
    <row r="86" spans="1:192" ht="19.149999999999999" customHeight="1">
      <c r="A86" s="10">
        <v>71</v>
      </c>
      <c r="B86" s="16" t="s">
        <v>134</v>
      </c>
      <c r="C86" s="5" t="s">
        <v>135</v>
      </c>
      <c r="D86" s="5" t="s">
        <v>215</v>
      </c>
      <c r="F86" s="14"/>
      <c r="G86" s="14"/>
      <c r="H86" s="14"/>
      <c r="I86" s="14"/>
      <c r="K86" s="1"/>
      <c r="M86" s="14"/>
      <c r="N86" s="14"/>
      <c r="O86" s="14"/>
      <c r="P86" s="14"/>
      <c r="R86" s="1"/>
      <c r="T86" s="14"/>
      <c r="U86" s="14"/>
      <c r="V86" s="14"/>
      <c r="W86" s="14"/>
      <c r="Y86" s="1"/>
      <c r="AA86" s="14"/>
      <c r="AB86" s="14"/>
      <c r="AC86" s="14"/>
      <c r="AD86" s="14"/>
      <c r="AF86" s="1"/>
      <c r="AH86" s="14"/>
      <c r="AI86" s="14"/>
      <c r="AJ86" s="14"/>
      <c r="AK86" s="14"/>
      <c r="AM86" s="1"/>
      <c r="AN86" s="1"/>
      <c r="AO86" s="1"/>
      <c r="AP86" s="1"/>
      <c r="AQ86" s="1"/>
      <c r="AR86" s="1"/>
      <c r="AS86" s="1"/>
      <c r="AT86" s="1"/>
      <c r="AU86" s="40" t="s">
        <v>392</v>
      </c>
      <c r="AV86" s="40" t="s">
        <v>368</v>
      </c>
      <c r="AW86" s="40" t="s">
        <v>393</v>
      </c>
      <c r="AX86" s="40">
        <v>0.84899999999999998</v>
      </c>
      <c r="AY86" s="40">
        <v>190.18</v>
      </c>
      <c r="AZ86" s="40">
        <v>1141.056</v>
      </c>
      <c r="BA86" s="1"/>
      <c r="BC86" s="14"/>
      <c r="BD86" s="14"/>
      <c r="BE86" s="14"/>
      <c r="BF86" s="14"/>
      <c r="BH86" s="1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58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</row>
    <row r="87" spans="1:192" ht="19.149999999999999" customHeight="1">
      <c r="A87" s="10">
        <v>72</v>
      </c>
      <c r="B87" s="16" t="s">
        <v>136</v>
      </c>
      <c r="C87" s="5" t="s">
        <v>137</v>
      </c>
      <c r="D87" s="5" t="s">
        <v>215</v>
      </c>
      <c r="F87" s="14"/>
      <c r="G87" s="14"/>
      <c r="H87" s="14"/>
      <c r="I87" s="14"/>
      <c r="K87" s="1"/>
      <c r="M87" s="14"/>
      <c r="N87" s="14"/>
      <c r="O87" s="14"/>
      <c r="P87" s="14"/>
      <c r="R87" s="1"/>
      <c r="T87" s="14"/>
      <c r="U87" s="14"/>
      <c r="V87" s="14"/>
      <c r="W87" s="14"/>
      <c r="Y87" s="1"/>
      <c r="AA87" s="14"/>
      <c r="AB87" s="14"/>
      <c r="AC87" s="14"/>
      <c r="AD87" s="14"/>
      <c r="AF87" s="1"/>
      <c r="AH87" s="14"/>
      <c r="AI87" s="14"/>
      <c r="AJ87" s="14"/>
      <c r="AK87" s="14"/>
      <c r="AM87" s="1"/>
      <c r="AN87" s="1"/>
      <c r="AO87" s="1"/>
      <c r="AP87" s="1"/>
      <c r="AQ87" s="1"/>
      <c r="AR87" s="1"/>
      <c r="AS87" s="1"/>
      <c r="AT87" s="1"/>
      <c r="AU87" s="40" t="s">
        <v>381</v>
      </c>
      <c r="AV87" s="40" t="s">
        <v>368</v>
      </c>
      <c r="AW87" s="40" t="s">
        <v>394</v>
      </c>
      <c r="AX87" s="40">
        <v>0.29799999999999999</v>
      </c>
      <c r="AY87" s="40">
        <v>59.6</v>
      </c>
      <c r="AZ87" s="40">
        <v>119.19999999999999</v>
      </c>
      <c r="BA87" s="1"/>
      <c r="BC87" s="14"/>
      <c r="BD87" s="14"/>
      <c r="BE87" s="14"/>
      <c r="BF87" s="14"/>
      <c r="BH87" s="1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58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</row>
    <row r="88" spans="1:192" ht="19.149999999999999" customHeight="1">
      <c r="A88" s="10">
        <v>73</v>
      </c>
      <c r="B88" s="16" t="s">
        <v>138</v>
      </c>
      <c r="C88" s="5" t="s">
        <v>139</v>
      </c>
      <c r="D88" s="5" t="s">
        <v>215</v>
      </c>
      <c r="F88" s="14"/>
      <c r="G88" s="14"/>
      <c r="H88" s="14"/>
      <c r="I88" s="14"/>
      <c r="K88" s="1"/>
      <c r="M88" s="14"/>
      <c r="N88" s="14"/>
      <c r="O88" s="14"/>
      <c r="P88" s="14"/>
      <c r="R88" s="1"/>
      <c r="T88" s="14"/>
      <c r="U88" s="14"/>
      <c r="V88" s="14"/>
      <c r="W88" s="14"/>
      <c r="Y88" s="1"/>
      <c r="AA88" s="14"/>
      <c r="AB88" s="14"/>
      <c r="AC88" s="14"/>
      <c r="AD88" s="14"/>
      <c r="AF88" s="1"/>
      <c r="AH88" s="14"/>
      <c r="AI88" s="14"/>
      <c r="AJ88" s="14"/>
      <c r="AK88" s="14"/>
      <c r="AM88" s="1"/>
      <c r="AN88" s="1"/>
      <c r="AO88" s="1"/>
      <c r="AP88" s="1"/>
      <c r="AQ88" s="1"/>
      <c r="AR88" s="1"/>
      <c r="AS88" s="1"/>
      <c r="AT88" s="1"/>
      <c r="AU88" s="40" t="s">
        <v>372</v>
      </c>
      <c r="AV88" s="40" t="s">
        <v>368</v>
      </c>
      <c r="AW88" s="40" t="s">
        <v>395</v>
      </c>
      <c r="AX88" s="40">
        <v>0.105</v>
      </c>
      <c r="AY88" s="40">
        <v>25.2</v>
      </c>
      <c r="AZ88" s="40">
        <v>126</v>
      </c>
      <c r="BA88" s="1"/>
      <c r="BC88" s="14"/>
      <c r="BD88" s="14"/>
      <c r="BE88" s="14"/>
      <c r="BF88" s="14"/>
      <c r="BH88" s="1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58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</row>
    <row r="89" spans="1:192" ht="19.149999999999999" customHeight="1">
      <c r="A89" s="10">
        <v>74</v>
      </c>
      <c r="B89" s="16" t="s">
        <v>140</v>
      </c>
      <c r="C89" s="5" t="s">
        <v>141</v>
      </c>
      <c r="D89" s="5" t="s">
        <v>215</v>
      </c>
      <c r="F89" s="14"/>
      <c r="G89" s="14"/>
      <c r="H89" s="14"/>
      <c r="I89" s="14"/>
      <c r="K89" s="1"/>
      <c r="M89" s="14"/>
      <c r="N89" s="14"/>
      <c r="O89" s="14"/>
      <c r="P89" s="14"/>
      <c r="R89" s="1"/>
      <c r="T89" s="14"/>
      <c r="U89" s="14"/>
      <c r="V89" s="14"/>
      <c r="W89" s="14"/>
      <c r="Y89" s="1"/>
      <c r="AA89" s="14"/>
      <c r="AB89" s="14"/>
      <c r="AC89" s="14"/>
      <c r="AD89" s="14"/>
      <c r="AF89" s="1"/>
      <c r="AH89" s="14"/>
      <c r="AI89" s="14"/>
      <c r="AJ89" s="14"/>
      <c r="AK89" s="14"/>
      <c r="AM89" s="1"/>
      <c r="AN89" s="1"/>
      <c r="AO89" s="1"/>
      <c r="AP89" s="1"/>
      <c r="AQ89" s="1"/>
      <c r="AR89" s="1"/>
      <c r="AS89" s="1"/>
      <c r="AT89" s="1"/>
      <c r="AU89" s="40" t="s">
        <v>396</v>
      </c>
      <c r="AV89" s="40" t="s">
        <v>368</v>
      </c>
      <c r="AW89" s="40" t="s">
        <v>397</v>
      </c>
      <c r="AX89" s="40">
        <v>1.103</v>
      </c>
      <c r="AY89" s="40">
        <v>81.62</v>
      </c>
      <c r="AZ89" s="40">
        <v>220.6</v>
      </c>
      <c r="BA89" s="1"/>
      <c r="BC89" s="14"/>
      <c r="BD89" s="14"/>
      <c r="BE89" s="14"/>
      <c r="BF89" s="14"/>
      <c r="BH89" s="1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58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</row>
    <row r="90" spans="1:192" ht="19.149999999999999" customHeight="1">
      <c r="A90" s="10">
        <v>75</v>
      </c>
      <c r="B90" s="16" t="s">
        <v>142</v>
      </c>
      <c r="C90" s="5" t="s">
        <v>141</v>
      </c>
      <c r="D90" s="5" t="s">
        <v>215</v>
      </c>
      <c r="F90" s="14"/>
      <c r="G90" s="14"/>
      <c r="H90" s="14"/>
      <c r="I90" s="14"/>
      <c r="K90" s="1"/>
      <c r="M90" s="14"/>
      <c r="N90" s="14"/>
      <c r="O90" s="14"/>
      <c r="P90" s="14"/>
      <c r="R90" s="1"/>
      <c r="T90" s="14"/>
      <c r="U90" s="14"/>
      <c r="V90" s="14"/>
      <c r="W90" s="14"/>
      <c r="Y90" s="1"/>
      <c r="AA90" s="14"/>
      <c r="AB90" s="14"/>
      <c r="AC90" s="14"/>
      <c r="AD90" s="14"/>
      <c r="AF90" s="1"/>
      <c r="AH90" s="14"/>
      <c r="AI90" s="14"/>
      <c r="AJ90" s="14"/>
      <c r="AK90" s="14"/>
      <c r="AM90" s="1"/>
      <c r="AN90" s="1"/>
      <c r="AO90" s="1"/>
      <c r="AP90" s="1"/>
      <c r="AQ90" s="1"/>
      <c r="AR90" s="1"/>
      <c r="AS90" s="1"/>
      <c r="AT90" s="1"/>
      <c r="AU90" s="40" t="s">
        <v>374</v>
      </c>
      <c r="AV90" s="40" t="s">
        <v>368</v>
      </c>
      <c r="AW90" s="40" t="s">
        <v>398</v>
      </c>
      <c r="AX90" s="40">
        <v>0.86</v>
      </c>
      <c r="AY90" s="40">
        <v>86</v>
      </c>
      <c r="AZ90" s="40">
        <v>172</v>
      </c>
      <c r="BA90" s="1"/>
      <c r="BC90" s="14"/>
      <c r="BD90" s="14"/>
      <c r="BE90" s="14"/>
      <c r="BF90" s="14"/>
      <c r="BH90" s="1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58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</row>
    <row r="91" spans="1:192" ht="19.149999999999999" customHeight="1">
      <c r="A91" s="10">
        <v>76</v>
      </c>
      <c r="B91" s="16" t="s">
        <v>143</v>
      </c>
      <c r="C91" s="5" t="s">
        <v>144</v>
      </c>
      <c r="D91" s="5" t="s">
        <v>215</v>
      </c>
      <c r="F91" s="14"/>
      <c r="G91" s="14"/>
      <c r="H91" s="14"/>
      <c r="I91" s="14"/>
      <c r="K91" s="1"/>
      <c r="M91" s="14"/>
      <c r="N91" s="14"/>
      <c r="O91" s="14"/>
      <c r="P91" s="14"/>
      <c r="R91" s="1"/>
      <c r="T91" s="14"/>
      <c r="U91" s="14"/>
      <c r="V91" s="14"/>
      <c r="W91" s="14"/>
      <c r="Y91" s="1"/>
      <c r="AA91" s="14"/>
      <c r="AB91" s="14"/>
      <c r="AC91" s="14"/>
      <c r="AD91" s="14"/>
      <c r="AF91" s="1"/>
      <c r="AH91" s="14"/>
      <c r="AI91" s="14"/>
      <c r="AJ91" s="14"/>
      <c r="AK91" s="14"/>
      <c r="AM91" s="1"/>
      <c r="AN91" s="1"/>
      <c r="AO91" s="1"/>
      <c r="AP91" s="1"/>
      <c r="AQ91" s="1"/>
      <c r="AR91" s="1"/>
      <c r="AS91" s="1"/>
      <c r="AT91" s="1"/>
      <c r="AU91" s="40" t="s">
        <v>399</v>
      </c>
      <c r="AV91" s="40" t="s">
        <v>368</v>
      </c>
      <c r="AW91" s="40" t="s">
        <v>400</v>
      </c>
      <c r="AX91" s="40">
        <v>4.5990000000000002</v>
      </c>
      <c r="AY91" s="40">
        <v>169.2432</v>
      </c>
      <c r="AZ91" s="40">
        <v>169.2432</v>
      </c>
      <c r="BA91" s="1"/>
      <c r="BC91" s="14"/>
      <c r="BD91" s="14"/>
      <c r="BE91" s="14"/>
      <c r="BF91" s="14"/>
      <c r="BH91" s="1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58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</row>
    <row r="92" spans="1:192" ht="19.149999999999999" customHeight="1">
      <c r="A92" s="10">
        <v>77</v>
      </c>
      <c r="B92" s="16" t="s">
        <v>145</v>
      </c>
      <c r="C92" s="5" t="s">
        <v>146</v>
      </c>
      <c r="D92" s="5" t="s">
        <v>215</v>
      </c>
      <c r="F92" s="14"/>
      <c r="G92" s="14"/>
      <c r="H92" s="14"/>
      <c r="I92" s="14"/>
      <c r="K92" s="1"/>
      <c r="M92" s="14"/>
      <c r="N92" s="14"/>
      <c r="O92" s="14"/>
      <c r="P92" s="14"/>
      <c r="R92" s="1"/>
      <c r="T92" s="14"/>
      <c r="U92" s="14"/>
      <c r="V92" s="14"/>
      <c r="W92" s="14"/>
      <c r="Y92" s="1"/>
      <c r="AA92" s="14"/>
      <c r="AB92" s="14"/>
      <c r="AC92" s="14"/>
      <c r="AD92" s="14"/>
      <c r="AF92" s="1"/>
      <c r="AH92" s="14"/>
      <c r="AI92" s="14"/>
      <c r="AJ92" s="14"/>
      <c r="AK92" s="14"/>
      <c r="AM92" s="1"/>
      <c r="AN92" s="1"/>
      <c r="AO92" s="1"/>
      <c r="AP92" s="1"/>
      <c r="AQ92" s="1"/>
      <c r="AR92" s="1"/>
      <c r="AS92" s="1"/>
      <c r="AT92" s="1"/>
      <c r="AU92" s="40" t="s">
        <v>401</v>
      </c>
      <c r="AV92" s="40" t="s">
        <v>368</v>
      </c>
      <c r="AW92" s="40" t="s">
        <v>402</v>
      </c>
      <c r="AX92" s="40">
        <v>1.62</v>
      </c>
      <c r="AY92" s="40">
        <v>114.05</v>
      </c>
      <c r="AZ92" s="40">
        <v>155.52000000000001</v>
      </c>
      <c r="BA92" s="1"/>
      <c r="BC92" s="14"/>
      <c r="BD92" s="14"/>
      <c r="BE92" s="14"/>
      <c r="BF92" s="14"/>
      <c r="BH92" s="1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58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</row>
    <row r="93" spans="1:192" ht="19.149999999999999" customHeight="1">
      <c r="A93" s="10">
        <v>78</v>
      </c>
      <c r="B93" s="16" t="s">
        <v>147</v>
      </c>
      <c r="C93" s="5" t="s">
        <v>148</v>
      </c>
      <c r="D93" s="5" t="s">
        <v>215</v>
      </c>
      <c r="F93" s="14"/>
      <c r="G93" s="14"/>
      <c r="H93" s="14"/>
      <c r="I93" s="14"/>
      <c r="K93" s="1"/>
      <c r="M93" s="14"/>
      <c r="N93" s="14"/>
      <c r="O93" s="14"/>
      <c r="P93" s="14"/>
      <c r="R93" s="1"/>
      <c r="T93" s="14"/>
      <c r="U93" s="14"/>
      <c r="V93" s="14"/>
      <c r="W93" s="14"/>
      <c r="Y93" s="1"/>
      <c r="AA93" s="14"/>
      <c r="AB93" s="14"/>
      <c r="AC93" s="14"/>
      <c r="AD93" s="14"/>
      <c r="AF93" s="1"/>
      <c r="AH93" s="14"/>
      <c r="AI93" s="14"/>
      <c r="AJ93" s="14"/>
      <c r="AK93" s="14"/>
      <c r="AM93" s="1"/>
      <c r="AN93" s="1"/>
      <c r="AO93" s="1"/>
      <c r="AP93" s="1"/>
      <c r="AQ93" s="1"/>
      <c r="AR93" s="1"/>
      <c r="AS93" s="1"/>
      <c r="AT93" s="1"/>
      <c r="AU93" s="40" t="s">
        <v>378</v>
      </c>
      <c r="AV93" s="40" t="s">
        <v>368</v>
      </c>
      <c r="AW93" s="40" t="s">
        <v>403</v>
      </c>
      <c r="AX93" s="40">
        <v>0.215</v>
      </c>
      <c r="AY93" s="40">
        <v>25.8</v>
      </c>
      <c r="AZ93" s="40">
        <v>25.8</v>
      </c>
      <c r="BA93" s="1"/>
      <c r="BC93" s="14"/>
      <c r="BD93" s="14"/>
      <c r="BE93" s="14"/>
      <c r="BF93" s="14"/>
      <c r="BH93" s="1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  <c r="DB93" s="58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</row>
    <row r="94" spans="1:192" ht="19.149999999999999" customHeight="1">
      <c r="A94" s="10">
        <v>79</v>
      </c>
      <c r="B94" s="16" t="s">
        <v>149</v>
      </c>
      <c r="C94" s="5" t="s">
        <v>150</v>
      </c>
      <c r="D94" s="5" t="s">
        <v>215</v>
      </c>
      <c r="F94" s="14"/>
      <c r="G94" s="14"/>
      <c r="H94" s="14"/>
      <c r="I94" s="14"/>
      <c r="K94" s="1"/>
      <c r="M94" s="14"/>
      <c r="N94" s="14"/>
      <c r="O94" s="14"/>
      <c r="P94" s="14"/>
      <c r="R94" s="1"/>
      <c r="T94" s="14"/>
      <c r="U94" s="14"/>
      <c r="V94" s="14"/>
      <c r="W94" s="14"/>
      <c r="Y94" s="1"/>
      <c r="AA94" s="14"/>
      <c r="AB94" s="14"/>
      <c r="AC94" s="14"/>
      <c r="AD94" s="14"/>
      <c r="AF94" s="1"/>
      <c r="AH94" s="14"/>
      <c r="AI94" s="14"/>
      <c r="AJ94" s="14"/>
      <c r="AK94" s="14"/>
      <c r="AM94" s="1"/>
      <c r="AN94" s="1"/>
      <c r="AO94" s="1"/>
      <c r="AP94" s="1"/>
      <c r="AQ94" s="1"/>
      <c r="AR94" s="1"/>
      <c r="AS94" s="1"/>
      <c r="AT94" s="1"/>
      <c r="AU94" s="40" t="s">
        <v>404</v>
      </c>
      <c r="AV94" s="40" t="s">
        <v>368</v>
      </c>
      <c r="AW94" s="40" t="s">
        <v>405</v>
      </c>
      <c r="AX94" s="40">
        <v>0.16600000000000001</v>
      </c>
      <c r="AY94" s="40">
        <v>39.840000000000003</v>
      </c>
      <c r="AZ94" s="40">
        <v>41.5</v>
      </c>
      <c r="BA94" s="1"/>
      <c r="BC94" s="14"/>
      <c r="BD94" s="14"/>
      <c r="BE94" s="14"/>
      <c r="BF94" s="14"/>
      <c r="BH94" s="1"/>
      <c r="BR94" s="33"/>
      <c r="BS94" s="33"/>
      <c r="BT94" s="33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3"/>
      <c r="CU94" s="33"/>
      <c r="CV94" s="33"/>
      <c r="CW94" s="33"/>
      <c r="CX94" s="33"/>
      <c r="CY94" s="33"/>
      <c r="CZ94" s="33"/>
      <c r="DA94" s="33"/>
      <c r="DB94" s="58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</row>
    <row r="95" spans="1:192" ht="19.149999999999999" customHeight="1">
      <c r="A95" s="10">
        <v>80</v>
      </c>
      <c r="B95" s="16" t="s">
        <v>151</v>
      </c>
      <c r="C95" s="5" t="s">
        <v>127</v>
      </c>
      <c r="D95" s="5" t="s">
        <v>215</v>
      </c>
      <c r="F95" s="14"/>
      <c r="G95" s="14"/>
      <c r="H95" s="14"/>
      <c r="I95" s="14"/>
      <c r="K95" s="1"/>
      <c r="M95" s="14"/>
      <c r="N95" s="14"/>
      <c r="O95" s="14"/>
      <c r="P95" s="14"/>
      <c r="R95" s="1"/>
      <c r="T95" s="14"/>
      <c r="U95" s="14"/>
      <c r="V95" s="14"/>
      <c r="W95" s="14"/>
      <c r="Y95" s="1"/>
      <c r="AA95" s="14"/>
      <c r="AB95" s="14"/>
      <c r="AC95" s="14"/>
      <c r="AD95" s="14"/>
      <c r="AF95" s="1"/>
      <c r="AH95" s="14"/>
      <c r="AI95" s="14"/>
      <c r="AJ95" s="14"/>
      <c r="AK95" s="14"/>
      <c r="AM95" s="1"/>
      <c r="AN95" s="1"/>
      <c r="AO95" s="1"/>
      <c r="AP95" s="1"/>
      <c r="AQ95" s="1"/>
      <c r="AR95" s="1"/>
      <c r="AS95" s="1"/>
      <c r="AT95" s="1"/>
      <c r="AU95" s="40" t="s">
        <v>372</v>
      </c>
      <c r="AV95" s="40" t="s">
        <v>368</v>
      </c>
      <c r="AW95" s="40" t="s">
        <v>406</v>
      </c>
      <c r="AX95" s="40">
        <v>0.78</v>
      </c>
      <c r="AY95" s="40">
        <v>187.2</v>
      </c>
      <c r="AZ95" s="40">
        <v>187.20000000000002</v>
      </c>
      <c r="BA95" s="1"/>
      <c r="BC95" s="14"/>
      <c r="BD95" s="14"/>
      <c r="BE95" s="14"/>
      <c r="BF95" s="14"/>
      <c r="BH95" s="1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58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</row>
    <row r="96" spans="1:192" ht="19.149999999999999" customHeight="1">
      <c r="A96" s="10">
        <v>81</v>
      </c>
      <c r="B96" s="16" t="s">
        <v>152</v>
      </c>
      <c r="C96" s="5" t="s">
        <v>139</v>
      </c>
      <c r="D96" s="5" t="s">
        <v>215</v>
      </c>
      <c r="F96" s="14"/>
      <c r="G96" s="14"/>
      <c r="H96" s="14"/>
      <c r="I96" s="14"/>
      <c r="K96" s="1"/>
      <c r="M96" s="14"/>
      <c r="N96" s="14"/>
      <c r="O96" s="14"/>
      <c r="P96" s="14"/>
      <c r="R96" s="1"/>
      <c r="T96" s="14"/>
      <c r="U96" s="14"/>
      <c r="V96" s="14"/>
      <c r="W96" s="14"/>
      <c r="Y96" s="1"/>
      <c r="AA96" s="14"/>
      <c r="AB96" s="14"/>
      <c r="AC96" s="14"/>
      <c r="AD96" s="14"/>
      <c r="AF96" s="1"/>
      <c r="AH96" s="14"/>
      <c r="AI96" s="14"/>
      <c r="AJ96" s="14"/>
      <c r="AK96" s="14"/>
      <c r="AM96" s="1"/>
      <c r="AN96" s="1"/>
      <c r="AO96" s="1"/>
      <c r="AP96" s="1"/>
      <c r="AQ96" s="1"/>
      <c r="AR96" s="1"/>
      <c r="AS96" s="1"/>
      <c r="AT96" s="1"/>
      <c r="AU96" s="40" t="s">
        <v>372</v>
      </c>
      <c r="AV96" s="40" t="s">
        <v>368</v>
      </c>
      <c r="AW96" s="40" t="s">
        <v>407</v>
      </c>
      <c r="AX96" s="40">
        <v>0.19500000000000001</v>
      </c>
      <c r="AY96" s="40">
        <v>46.8</v>
      </c>
      <c r="AZ96" s="40">
        <v>234</v>
      </c>
      <c r="BA96" s="1"/>
      <c r="BC96" s="14"/>
      <c r="BD96" s="14"/>
      <c r="BE96" s="14"/>
      <c r="BF96" s="14"/>
      <c r="BH96" s="1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58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</row>
    <row r="97" spans="1:192" ht="19.149999999999999" customHeight="1">
      <c r="A97" s="10">
        <v>82</v>
      </c>
      <c r="B97" s="16" t="s">
        <v>153</v>
      </c>
      <c r="C97" s="5" t="s">
        <v>139</v>
      </c>
      <c r="D97" s="5" t="s">
        <v>215</v>
      </c>
      <c r="F97" s="14"/>
      <c r="G97" s="14"/>
      <c r="H97" s="14"/>
      <c r="I97" s="14"/>
      <c r="K97" s="1"/>
      <c r="M97" s="14"/>
      <c r="N97" s="14"/>
      <c r="O97" s="14"/>
      <c r="P97" s="14"/>
      <c r="R97" s="1"/>
      <c r="T97" s="14"/>
      <c r="U97" s="14"/>
      <c r="V97" s="14"/>
      <c r="W97" s="14"/>
      <c r="Y97" s="1"/>
      <c r="AA97" s="14"/>
      <c r="AB97" s="14"/>
      <c r="AC97" s="14"/>
      <c r="AD97" s="14"/>
      <c r="AF97" s="1"/>
      <c r="AH97" s="14"/>
      <c r="AI97" s="14"/>
      <c r="AJ97" s="14"/>
      <c r="AK97" s="14"/>
      <c r="AM97" s="1"/>
      <c r="AN97" s="1"/>
      <c r="AO97" s="1"/>
      <c r="AP97" s="1"/>
      <c r="AQ97" s="1"/>
      <c r="AR97" s="1"/>
      <c r="AS97" s="1"/>
      <c r="AT97" s="1"/>
      <c r="AU97" s="40" t="s">
        <v>381</v>
      </c>
      <c r="AV97" s="40" t="s">
        <v>368</v>
      </c>
      <c r="AW97" s="40" t="s">
        <v>408</v>
      </c>
      <c r="AX97" s="40">
        <v>0.254</v>
      </c>
      <c r="AY97" s="40">
        <v>50.8</v>
      </c>
      <c r="AZ97" s="40">
        <v>304.8</v>
      </c>
      <c r="BA97" s="1"/>
      <c r="BC97" s="14"/>
      <c r="BD97" s="14"/>
      <c r="BE97" s="14"/>
      <c r="BF97" s="14"/>
      <c r="BH97" s="1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3"/>
      <c r="CW97" s="33"/>
      <c r="CX97" s="33"/>
      <c r="CY97" s="33"/>
      <c r="CZ97" s="33"/>
      <c r="DA97" s="33"/>
      <c r="DB97" s="58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</row>
    <row r="98" spans="1:192" ht="19.149999999999999" customHeight="1">
      <c r="A98" s="10">
        <v>83</v>
      </c>
      <c r="B98" s="16" t="s">
        <v>154</v>
      </c>
      <c r="C98" s="5" t="s">
        <v>139</v>
      </c>
      <c r="D98" s="5" t="s">
        <v>215</v>
      </c>
      <c r="F98" s="14"/>
      <c r="G98" s="14"/>
      <c r="H98" s="14"/>
      <c r="I98" s="14"/>
      <c r="K98" s="1"/>
      <c r="M98" s="14"/>
      <c r="N98" s="14"/>
      <c r="O98" s="14"/>
      <c r="P98" s="14"/>
      <c r="R98" s="1"/>
      <c r="T98" s="14"/>
      <c r="U98" s="14"/>
      <c r="V98" s="14"/>
      <c r="W98" s="14"/>
      <c r="Y98" s="1"/>
      <c r="AA98" s="14"/>
      <c r="AB98" s="14"/>
      <c r="AC98" s="14"/>
      <c r="AD98" s="14"/>
      <c r="AF98" s="1"/>
      <c r="AH98" s="14"/>
      <c r="AI98" s="14"/>
      <c r="AJ98" s="14"/>
      <c r="AK98" s="14"/>
      <c r="AM98" s="1"/>
      <c r="AN98" s="1"/>
      <c r="AO98" s="1"/>
      <c r="AP98" s="1"/>
      <c r="AQ98" s="1"/>
      <c r="AR98" s="1"/>
      <c r="AS98" s="1"/>
      <c r="AT98" s="1"/>
      <c r="AU98" s="40" t="s">
        <v>372</v>
      </c>
      <c r="AV98" s="40" t="s">
        <v>368</v>
      </c>
      <c r="AW98" s="40" t="s">
        <v>409</v>
      </c>
      <c r="AX98" s="40">
        <v>0.187</v>
      </c>
      <c r="AY98" s="40">
        <v>44.88</v>
      </c>
      <c r="AZ98" s="40">
        <v>224.4</v>
      </c>
      <c r="BA98" s="1"/>
      <c r="BC98" s="14"/>
      <c r="BD98" s="14"/>
      <c r="BE98" s="14"/>
      <c r="BF98" s="14"/>
      <c r="BH98" s="1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58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</row>
    <row r="99" spans="1:192" ht="19.149999999999999" customHeight="1">
      <c r="A99" s="10">
        <v>84</v>
      </c>
      <c r="B99" s="16" t="s">
        <v>155</v>
      </c>
      <c r="C99" s="5" t="s">
        <v>156</v>
      </c>
      <c r="D99" s="5" t="s">
        <v>215</v>
      </c>
      <c r="F99" s="14"/>
      <c r="G99" s="14"/>
      <c r="H99" s="14"/>
      <c r="I99" s="14"/>
      <c r="K99" s="1"/>
      <c r="M99" s="14"/>
      <c r="N99" s="14"/>
      <c r="O99" s="14"/>
      <c r="P99" s="14"/>
      <c r="R99" s="1"/>
      <c r="T99" s="14"/>
      <c r="U99" s="14"/>
      <c r="V99" s="14"/>
      <c r="W99" s="14"/>
      <c r="Y99" s="1"/>
      <c r="AA99" s="14"/>
      <c r="AB99" s="14"/>
      <c r="AC99" s="14"/>
      <c r="AD99" s="14"/>
      <c r="AF99" s="1"/>
      <c r="AH99" s="14"/>
      <c r="AI99" s="14"/>
      <c r="AJ99" s="14"/>
      <c r="AK99" s="14"/>
      <c r="AM99" s="1"/>
      <c r="AN99" s="1"/>
      <c r="AO99" s="1"/>
      <c r="AP99" s="1"/>
      <c r="AQ99" s="1"/>
      <c r="AR99" s="1"/>
      <c r="AS99" s="1"/>
      <c r="AT99" s="1"/>
      <c r="AU99" s="40" t="s">
        <v>410</v>
      </c>
      <c r="AV99" s="40" t="s">
        <v>368</v>
      </c>
      <c r="AW99" s="40" t="s">
        <v>411</v>
      </c>
      <c r="AX99" s="40">
        <v>3.4</v>
      </c>
      <c r="AY99" s="40">
        <v>170</v>
      </c>
      <c r="AZ99" s="40">
        <v>1020</v>
      </c>
      <c r="BA99" s="1"/>
      <c r="BC99" s="14"/>
      <c r="BD99" s="14"/>
      <c r="BE99" s="14"/>
      <c r="BF99" s="14"/>
      <c r="BH99" s="1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58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</row>
    <row r="100" spans="1:192" ht="19.149999999999999" customHeight="1">
      <c r="A100" s="10">
        <v>85</v>
      </c>
      <c r="B100" s="16" t="s">
        <v>157</v>
      </c>
      <c r="C100" s="5" t="s">
        <v>47</v>
      </c>
      <c r="D100" s="5" t="s">
        <v>215</v>
      </c>
      <c r="F100" s="14"/>
      <c r="G100" s="14"/>
      <c r="H100" s="14"/>
      <c r="I100" s="14"/>
      <c r="K100" s="1"/>
      <c r="M100" s="14"/>
      <c r="N100" s="14"/>
      <c r="O100" s="14"/>
      <c r="P100" s="14"/>
      <c r="R100" s="1"/>
      <c r="T100" s="14"/>
      <c r="U100" s="14"/>
      <c r="V100" s="14"/>
      <c r="W100" s="14"/>
      <c r="Y100" s="1"/>
      <c r="AA100" s="14"/>
      <c r="AB100" s="14"/>
      <c r="AC100" s="14"/>
      <c r="AD100" s="14"/>
      <c r="AF100" s="1"/>
      <c r="AH100" s="14"/>
      <c r="AI100" s="14"/>
      <c r="AJ100" s="14"/>
      <c r="AK100" s="14"/>
      <c r="AM100" s="1"/>
      <c r="AN100" s="1"/>
      <c r="AO100" s="1"/>
      <c r="AP100" s="1"/>
      <c r="AQ100" s="1"/>
      <c r="AR100" s="1"/>
      <c r="AS100" s="1"/>
      <c r="AT100" s="1"/>
      <c r="AU100" s="40" t="s">
        <v>410</v>
      </c>
      <c r="AV100" s="40" t="s">
        <v>368</v>
      </c>
      <c r="AW100" s="40" t="s">
        <v>412</v>
      </c>
      <c r="AX100" s="40">
        <v>3.8</v>
      </c>
      <c r="AY100" s="40">
        <v>190</v>
      </c>
      <c r="AZ100" s="40">
        <v>760</v>
      </c>
      <c r="BA100" s="1"/>
      <c r="BC100" s="14"/>
      <c r="BD100" s="14"/>
      <c r="BE100" s="14"/>
      <c r="BF100" s="14"/>
      <c r="BH100" s="1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58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</row>
    <row r="101" spans="1:192" ht="19.149999999999999" customHeight="1">
      <c r="A101" s="10">
        <v>86</v>
      </c>
      <c r="B101" s="16" t="s">
        <v>158</v>
      </c>
      <c r="C101" s="5" t="s">
        <v>159</v>
      </c>
      <c r="D101" s="5" t="s">
        <v>215</v>
      </c>
      <c r="F101" s="14"/>
      <c r="G101" s="14"/>
      <c r="H101" s="14"/>
      <c r="I101" s="14"/>
      <c r="K101" s="1"/>
      <c r="M101" s="14"/>
      <c r="N101" s="14"/>
      <c r="O101" s="14"/>
      <c r="P101" s="14"/>
      <c r="R101" s="1"/>
      <c r="T101" s="14"/>
      <c r="U101" s="14"/>
      <c r="V101" s="14"/>
      <c r="W101" s="14"/>
      <c r="Y101" s="1"/>
      <c r="AA101" s="14"/>
      <c r="AB101" s="14"/>
      <c r="AC101" s="14"/>
      <c r="AD101" s="14"/>
      <c r="AF101" s="1"/>
      <c r="AH101" s="14"/>
      <c r="AI101" s="14"/>
      <c r="AJ101" s="14"/>
      <c r="AK101" s="14"/>
      <c r="AM101" s="1"/>
      <c r="AN101" s="1"/>
      <c r="AO101" s="1"/>
      <c r="AP101" s="1"/>
      <c r="AQ101" s="1"/>
      <c r="AR101" s="1"/>
      <c r="AS101" s="1"/>
      <c r="AT101" s="1"/>
      <c r="AU101" s="40" t="s">
        <v>413</v>
      </c>
      <c r="AV101" s="40" t="s">
        <v>368</v>
      </c>
      <c r="AW101" s="40" t="s">
        <v>414</v>
      </c>
      <c r="AX101" s="40">
        <v>7.23</v>
      </c>
      <c r="AY101" s="40">
        <v>86.76</v>
      </c>
      <c r="AZ101" s="40">
        <v>43.38</v>
      </c>
      <c r="BA101" s="1"/>
      <c r="BC101" s="14"/>
      <c r="BD101" s="14"/>
      <c r="BE101" s="14"/>
      <c r="BF101" s="14"/>
      <c r="BH101" s="1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58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</row>
    <row r="102" spans="1:192" ht="19.149999999999999" customHeight="1">
      <c r="A102" s="10">
        <v>87</v>
      </c>
      <c r="B102" s="16" t="s">
        <v>160</v>
      </c>
      <c r="C102" s="5" t="s">
        <v>100</v>
      </c>
      <c r="D102" s="5" t="s">
        <v>216</v>
      </c>
      <c r="F102" s="14"/>
      <c r="G102" s="14"/>
      <c r="H102" s="14"/>
      <c r="I102" s="14"/>
      <c r="K102" s="1"/>
      <c r="M102" s="14"/>
      <c r="N102" s="14"/>
      <c r="O102" s="14"/>
      <c r="P102" s="14"/>
      <c r="R102" s="1"/>
      <c r="T102" s="14"/>
      <c r="U102" s="14"/>
      <c r="V102" s="14"/>
      <c r="W102" s="14"/>
      <c r="Y102" s="1"/>
      <c r="AA102" s="14"/>
      <c r="AB102" s="14"/>
      <c r="AC102" s="14"/>
      <c r="AD102" s="14"/>
      <c r="AF102" s="1"/>
      <c r="AH102" s="14"/>
      <c r="AI102" s="14"/>
      <c r="AJ102" s="14"/>
      <c r="AK102" s="14"/>
      <c r="AM102" s="1"/>
      <c r="AN102" s="1"/>
      <c r="AO102" s="1"/>
      <c r="AP102" s="1"/>
      <c r="AQ102" s="1"/>
      <c r="AR102" s="1"/>
      <c r="AS102" s="1"/>
      <c r="AT102" s="1"/>
      <c r="AU102" s="40" t="s">
        <v>415</v>
      </c>
      <c r="AV102" s="40" t="s">
        <v>368</v>
      </c>
      <c r="AW102" s="40" t="s">
        <v>416</v>
      </c>
      <c r="AX102" s="40">
        <v>163</v>
      </c>
      <c r="AY102" s="40">
        <v>163</v>
      </c>
      <c r="AZ102" s="40">
        <v>163</v>
      </c>
      <c r="BA102" s="1"/>
      <c r="BC102" s="14"/>
      <c r="BD102" s="14"/>
      <c r="BE102" s="14"/>
      <c r="BF102" s="14"/>
      <c r="BH102" s="1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58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</row>
    <row r="103" spans="1:192" ht="19.149999999999999" customHeight="1">
      <c r="A103" s="10">
        <v>88</v>
      </c>
      <c r="B103" s="16" t="s">
        <v>161</v>
      </c>
      <c r="C103" s="5" t="s">
        <v>100</v>
      </c>
      <c r="D103" s="5" t="s">
        <v>216</v>
      </c>
      <c r="F103" s="14"/>
      <c r="G103" s="14"/>
      <c r="H103" s="14"/>
      <c r="I103" s="14"/>
      <c r="K103" s="1"/>
      <c r="M103" s="14"/>
      <c r="N103" s="14"/>
      <c r="O103" s="14"/>
      <c r="P103" s="14"/>
      <c r="R103" s="1"/>
      <c r="T103" s="14"/>
      <c r="U103" s="14"/>
      <c r="V103" s="14"/>
      <c r="W103" s="14"/>
      <c r="Y103" s="1"/>
      <c r="AA103" s="14"/>
      <c r="AB103" s="14"/>
      <c r="AC103" s="14"/>
      <c r="AD103" s="14"/>
      <c r="AF103" s="1"/>
      <c r="AH103" s="14"/>
      <c r="AI103" s="14"/>
      <c r="AJ103" s="14"/>
      <c r="AK103" s="14"/>
      <c r="AM103" s="1"/>
      <c r="AN103" s="1"/>
      <c r="AO103" s="1"/>
      <c r="AP103" s="1"/>
      <c r="AQ103" s="1"/>
      <c r="AR103" s="1"/>
      <c r="AS103" s="1"/>
      <c r="AT103" s="1"/>
      <c r="AU103" s="40" t="s">
        <v>415</v>
      </c>
      <c r="AV103" s="40" t="s">
        <v>368</v>
      </c>
      <c r="AW103" s="40" t="s">
        <v>417</v>
      </c>
      <c r="AX103" s="40">
        <v>147</v>
      </c>
      <c r="AY103" s="40">
        <v>147</v>
      </c>
      <c r="AZ103" s="40">
        <v>147</v>
      </c>
      <c r="BA103" s="1"/>
      <c r="BC103" s="14"/>
      <c r="BD103" s="14"/>
      <c r="BE103" s="14"/>
      <c r="BF103" s="14"/>
      <c r="BH103" s="1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58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</row>
    <row r="104" spans="1:192" ht="19.149999999999999" customHeight="1">
      <c r="A104" s="10">
        <v>89</v>
      </c>
      <c r="B104" s="16" t="s">
        <v>162</v>
      </c>
      <c r="C104" s="5" t="s">
        <v>163</v>
      </c>
      <c r="D104" s="5" t="s">
        <v>214</v>
      </c>
      <c r="F104" s="14"/>
      <c r="G104" s="14"/>
      <c r="H104" s="14"/>
      <c r="I104" s="14"/>
      <c r="K104" s="1"/>
      <c r="M104" s="14"/>
      <c r="N104" s="14"/>
      <c r="O104" s="14"/>
      <c r="P104" s="14"/>
      <c r="R104" s="1"/>
      <c r="T104" s="14"/>
      <c r="U104" s="14"/>
      <c r="V104" s="14"/>
      <c r="W104" s="14"/>
      <c r="Y104" s="1"/>
      <c r="AA104" s="14"/>
      <c r="AB104" s="14"/>
      <c r="AC104" s="14"/>
      <c r="AD104" s="14"/>
      <c r="AF104" s="1"/>
      <c r="AH104" s="14"/>
      <c r="AI104" s="14"/>
      <c r="AJ104" s="14"/>
      <c r="AK104" s="14"/>
      <c r="AM104" s="1"/>
      <c r="AN104" s="1"/>
      <c r="AO104" s="1"/>
      <c r="AP104" s="1"/>
      <c r="AQ104" s="1"/>
      <c r="AR104" s="1"/>
      <c r="AS104" s="1"/>
      <c r="AT104" s="1"/>
      <c r="AU104" s="40" t="s">
        <v>347</v>
      </c>
      <c r="AV104" s="40" t="s">
        <v>368</v>
      </c>
      <c r="AW104" s="40" t="s">
        <v>418</v>
      </c>
      <c r="AX104" s="40">
        <v>3.948</v>
      </c>
      <c r="AY104" s="40">
        <v>39.479999999999997</v>
      </c>
      <c r="AZ104" s="40">
        <v>39.479999999999997</v>
      </c>
      <c r="BA104" s="1"/>
      <c r="BC104" s="14"/>
      <c r="BD104" s="14"/>
      <c r="BE104" s="14"/>
      <c r="BF104" s="14"/>
      <c r="BH104" s="1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58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</row>
    <row r="105" spans="1:192" ht="19.149999999999999" customHeight="1">
      <c r="A105" s="10">
        <v>90</v>
      </c>
      <c r="B105" s="16" t="s">
        <v>164</v>
      </c>
      <c r="C105" s="5" t="s">
        <v>165</v>
      </c>
      <c r="D105" s="5" t="s">
        <v>214</v>
      </c>
      <c r="F105" s="14"/>
      <c r="G105" s="14"/>
      <c r="H105" s="14"/>
      <c r="I105" s="14"/>
      <c r="K105" s="1"/>
      <c r="M105" s="14"/>
      <c r="N105" s="14"/>
      <c r="O105" s="14"/>
      <c r="P105" s="14"/>
      <c r="R105" s="1"/>
      <c r="T105" s="14"/>
      <c r="U105" s="14"/>
      <c r="V105" s="14"/>
      <c r="W105" s="14"/>
      <c r="Y105" s="1"/>
      <c r="AA105" s="14"/>
      <c r="AB105" s="14"/>
      <c r="AC105" s="14"/>
      <c r="AD105" s="14"/>
      <c r="AF105" s="1"/>
      <c r="AH105" s="14"/>
      <c r="AI105" s="14"/>
      <c r="AJ105" s="14"/>
      <c r="AK105" s="14"/>
      <c r="AM105" s="1"/>
      <c r="AN105" s="1"/>
      <c r="AO105" s="1"/>
      <c r="AP105" s="1"/>
      <c r="AQ105" s="1"/>
      <c r="AR105" s="1"/>
      <c r="AS105" s="1"/>
      <c r="AT105" s="1"/>
      <c r="AU105" s="40" t="s">
        <v>419</v>
      </c>
      <c r="AV105" s="40" t="s">
        <v>368</v>
      </c>
      <c r="AW105" s="40" t="s">
        <v>420</v>
      </c>
      <c r="AX105" s="40">
        <v>4.95</v>
      </c>
      <c r="AY105" s="40">
        <v>148.5</v>
      </c>
      <c r="AZ105" s="40">
        <v>148.5</v>
      </c>
      <c r="BA105" s="1"/>
      <c r="BC105" s="14"/>
      <c r="BD105" s="14"/>
      <c r="BE105" s="14"/>
      <c r="BF105" s="14"/>
      <c r="BH105" s="1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58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</row>
    <row r="106" spans="1:192" ht="19.149999999999999" customHeight="1">
      <c r="A106" s="10">
        <v>91</v>
      </c>
      <c r="B106" s="16" t="s">
        <v>166</v>
      </c>
      <c r="C106" s="5" t="s">
        <v>163</v>
      </c>
      <c r="D106" s="5" t="s">
        <v>214</v>
      </c>
      <c r="F106" s="14"/>
      <c r="G106" s="14"/>
      <c r="H106" s="14"/>
      <c r="I106" s="14"/>
      <c r="K106" s="1"/>
      <c r="M106" s="14"/>
      <c r="N106" s="14"/>
      <c r="O106" s="14"/>
      <c r="P106" s="14"/>
      <c r="R106" s="1"/>
      <c r="T106" s="14"/>
      <c r="U106" s="14"/>
      <c r="V106" s="14"/>
      <c r="W106" s="14"/>
      <c r="Y106" s="1"/>
      <c r="AA106" s="14"/>
      <c r="AB106" s="14"/>
      <c r="AC106" s="14"/>
      <c r="AD106" s="14"/>
      <c r="AF106" s="1"/>
      <c r="AH106" s="14"/>
      <c r="AI106" s="14"/>
      <c r="AJ106" s="14"/>
      <c r="AK106" s="14"/>
      <c r="AM106" s="1"/>
      <c r="AN106" s="1"/>
      <c r="AO106" s="1"/>
      <c r="AP106" s="1"/>
      <c r="AQ106" s="1"/>
      <c r="AR106" s="1"/>
      <c r="AS106" s="1"/>
      <c r="AT106" s="1"/>
      <c r="AU106" s="40" t="s">
        <v>421</v>
      </c>
      <c r="AV106" s="40" t="s">
        <v>368</v>
      </c>
      <c r="AW106" s="40" t="s">
        <v>422</v>
      </c>
      <c r="AX106" s="40">
        <v>7.6</v>
      </c>
      <c r="AY106" s="40">
        <v>76</v>
      </c>
      <c r="AZ106" s="40">
        <v>76</v>
      </c>
      <c r="BA106" s="1"/>
      <c r="BC106" s="14"/>
      <c r="BD106" s="14"/>
      <c r="BE106" s="14"/>
      <c r="BF106" s="14"/>
      <c r="BH106" s="1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58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</row>
    <row r="107" spans="1:192" ht="19.149999999999999" customHeight="1">
      <c r="A107" s="10">
        <v>92</v>
      </c>
      <c r="B107" s="16" t="s">
        <v>167</v>
      </c>
      <c r="C107" s="5" t="s">
        <v>168</v>
      </c>
      <c r="D107" s="5" t="s">
        <v>214</v>
      </c>
      <c r="F107" s="14"/>
      <c r="G107" s="14"/>
      <c r="H107" s="14"/>
      <c r="I107" s="14"/>
      <c r="K107" s="1"/>
      <c r="M107" s="14"/>
      <c r="N107" s="14"/>
      <c r="O107" s="14"/>
      <c r="P107" s="14"/>
      <c r="R107" s="1"/>
      <c r="T107" s="14"/>
      <c r="U107" s="14"/>
      <c r="V107" s="14"/>
      <c r="W107" s="14"/>
      <c r="Y107" s="1"/>
      <c r="AA107" s="14"/>
      <c r="AB107" s="14"/>
      <c r="AC107" s="14"/>
      <c r="AD107" s="14"/>
      <c r="AF107" s="1"/>
      <c r="AH107" s="14"/>
      <c r="AI107" s="14"/>
      <c r="AJ107" s="14"/>
      <c r="AK107" s="14"/>
      <c r="AM107" s="1"/>
      <c r="AN107" s="1"/>
      <c r="AO107" s="1"/>
      <c r="AP107" s="1"/>
      <c r="AQ107" s="1"/>
      <c r="AR107" s="1"/>
      <c r="AS107" s="1"/>
      <c r="AT107" s="1"/>
      <c r="AU107" s="40" t="s">
        <v>423</v>
      </c>
      <c r="AV107" s="40" t="s">
        <v>368</v>
      </c>
      <c r="AW107" s="40" t="s">
        <v>424</v>
      </c>
      <c r="AX107" s="40">
        <v>71.67</v>
      </c>
      <c r="AY107" s="40">
        <v>215.01</v>
      </c>
      <c r="AZ107" s="40">
        <v>215.01</v>
      </c>
      <c r="BA107" s="1"/>
      <c r="BC107" s="14"/>
      <c r="BD107" s="14"/>
      <c r="BE107" s="14"/>
      <c r="BF107" s="14"/>
      <c r="BH107" s="1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58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</row>
    <row r="108" spans="1:192" ht="19.149999999999999" customHeight="1">
      <c r="A108" s="10">
        <v>93</v>
      </c>
      <c r="B108" s="16" t="s">
        <v>169</v>
      </c>
      <c r="C108" s="5" t="s">
        <v>168</v>
      </c>
      <c r="D108" s="5" t="s">
        <v>214</v>
      </c>
      <c r="F108" s="14"/>
      <c r="G108" s="14"/>
      <c r="H108" s="14"/>
      <c r="I108" s="14"/>
      <c r="K108" s="1"/>
      <c r="M108" s="14"/>
      <c r="N108" s="14"/>
      <c r="O108" s="14"/>
      <c r="P108" s="14"/>
      <c r="R108" s="1"/>
      <c r="T108" s="14"/>
      <c r="U108" s="14"/>
      <c r="V108" s="14"/>
      <c r="W108" s="14"/>
      <c r="Y108" s="1"/>
      <c r="AA108" s="14"/>
      <c r="AB108" s="14"/>
      <c r="AC108" s="14"/>
      <c r="AD108" s="14"/>
      <c r="AF108" s="1"/>
      <c r="AH108" s="14"/>
      <c r="AI108" s="14"/>
      <c r="AJ108" s="14"/>
      <c r="AK108" s="14"/>
      <c r="AM108" s="1"/>
      <c r="AN108" s="1"/>
      <c r="AO108" s="1"/>
      <c r="AP108" s="1"/>
      <c r="AQ108" s="1"/>
      <c r="AR108" s="1"/>
      <c r="AS108" s="1"/>
      <c r="AT108" s="1"/>
      <c r="AU108" s="40" t="s">
        <v>370</v>
      </c>
      <c r="AV108" s="40" t="s">
        <v>368</v>
      </c>
      <c r="AW108" s="40" t="s">
        <v>371</v>
      </c>
      <c r="AX108" s="40">
        <v>195</v>
      </c>
      <c r="AY108" s="40">
        <v>195</v>
      </c>
      <c r="AZ108" s="40">
        <v>195</v>
      </c>
      <c r="BA108" s="1"/>
      <c r="BC108" s="14"/>
      <c r="BD108" s="14"/>
      <c r="BE108" s="14"/>
      <c r="BF108" s="14"/>
      <c r="BH108" s="1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58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</row>
    <row r="109" spans="1:192" ht="19.149999999999999" customHeight="1">
      <c r="A109" s="10">
        <v>94</v>
      </c>
      <c r="B109" s="16" t="s">
        <v>170</v>
      </c>
      <c r="C109" s="5" t="s">
        <v>171</v>
      </c>
      <c r="D109" s="5" t="s">
        <v>214</v>
      </c>
      <c r="F109" s="14"/>
      <c r="G109" s="14"/>
      <c r="H109" s="14"/>
      <c r="I109" s="14"/>
      <c r="K109" s="1"/>
      <c r="M109" s="14"/>
      <c r="N109" s="14"/>
      <c r="O109" s="14"/>
      <c r="P109" s="14"/>
      <c r="R109" s="1"/>
      <c r="T109" s="14"/>
      <c r="U109" s="14"/>
      <c r="V109" s="14"/>
      <c r="W109" s="14"/>
      <c r="Y109" s="1"/>
      <c r="AA109" s="14"/>
      <c r="AB109" s="14"/>
      <c r="AC109" s="14"/>
      <c r="AD109" s="14"/>
      <c r="AF109" s="1"/>
      <c r="AH109" s="14"/>
      <c r="AI109" s="14"/>
      <c r="AJ109" s="14"/>
      <c r="AK109" s="14"/>
      <c r="AM109" s="1"/>
      <c r="AN109" s="1"/>
      <c r="AO109" s="1"/>
      <c r="AP109" s="1"/>
      <c r="AQ109" s="1"/>
      <c r="AR109" s="1"/>
      <c r="AS109" s="1"/>
      <c r="AT109" s="1"/>
      <c r="AU109" s="40">
        <v>1000</v>
      </c>
      <c r="AV109" s="40" t="s">
        <v>368</v>
      </c>
      <c r="AW109" s="40" t="s">
        <v>369</v>
      </c>
      <c r="AX109" s="40">
        <v>0.11</v>
      </c>
      <c r="AY109" s="40">
        <v>110</v>
      </c>
      <c r="AZ109" s="40">
        <v>0.11</v>
      </c>
      <c r="BA109" s="1"/>
      <c r="BC109" s="14"/>
      <c r="BD109" s="14"/>
      <c r="BE109" s="14"/>
      <c r="BF109" s="14"/>
      <c r="BH109" s="1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58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</row>
    <row r="110" spans="1:192" ht="19.149999999999999" customHeight="1">
      <c r="A110" s="10">
        <v>95</v>
      </c>
      <c r="B110" s="16" t="s">
        <v>172</v>
      </c>
      <c r="C110" s="5" t="s">
        <v>173</v>
      </c>
      <c r="D110" s="5" t="s">
        <v>214</v>
      </c>
      <c r="F110" s="14"/>
      <c r="G110" s="14"/>
      <c r="H110" s="14"/>
      <c r="I110" s="14"/>
      <c r="K110" s="1"/>
      <c r="M110" s="14"/>
      <c r="N110" s="14"/>
      <c r="O110" s="14"/>
      <c r="P110" s="14"/>
      <c r="R110" s="1"/>
      <c r="T110" s="14"/>
      <c r="U110" s="14"/>
      <c r="V110" s="14"/>
      <c r="W110" s="14"/>
      <c r="Y110" s="1"/>
      <c r="AA110" s="14"/>
      <c r="AB110" s="14"/>
      <c r="AC110" s="14"/>
      <c r="AD110" s="14"/>
      <c r="AF110" s="1"/>
      <c r="AH110" s="14"/>
      <c r="AI110" s="14"/>
      <c r="AJ110" s="14"/>
      <c r="AK110" s="14"/>
      <c r="AM110" s="1"/>
      <c r="AN110" s="1"/>
      <c r="AO110" s="1"/>
      <c r="AP110" s="1"/>
      <c r="AQ110" s="1"/>
      <c r="AR110" s="1"/>
      <c r="AS110" s="1"/>
      <c r="AT110" s="1"/>
      <c r="AU110" s="40" t="s">
        <v>370</v>
      </c>
      <c r="AV110" s="40" t="s">
        <v>368</v>
      </c>
      <c r="AW110" s="40" t="s">
        <v>425</v>
      </c>
      <c r="AX110" s="40">
        <v>42.756999999999998</v>
      </c>
      <c r="AY110" s="40">
        <v>42.756999999999998</v>
      </c>
      <c r="AZ110" s="40">
        <v>213.785</v>
      </c>
      <c r="BA110" s="1"/>
      <c r="BC110" s="14"/>
      <c r="BD110" s="14"/>
      <c r="BE110" s="14"/>
      <c r="BF110" s="14"/>
      <c r="BH110" s="1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58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</row>
    <row r="111" spans="1:192" ht="19.149999999999999" customHeight="1">
      <c r="A111" s="10">
        <v>96</v>
      </c>
      <c r="B111" s="16" t="s">
        <v>174</v>
      </c>
      <c r="C111" s="5" t="s">
        <v>163</v>
      </c>
      <c r="D111" s="5" t="s">
        <v>214</v>
      </c>
      <c r="F111" s="14"/>
      <c r="G111" s="14"/>
      <c r="H111" s="14"/>
      <c r="I111" s="14"/>
      <c r="K111" s="1"/>
      <c r="M111" s="14"/>
      <c r="N111" s="14"/>
      <c r="O111" s="14"/>
      <c r="P111" s="14"/>
      <c r="R111" s="1"/>
      <c r="T111" s="14"/>
      <c r="U111" s="14"/>
      <c r="V111" s="14"/>
      <c r="W111" s="14"/>
      <c r="Y111" s="1"/>
      <c r="AA111" s="14"/>
      <c r="AB111" s="14"/>
      <c r="AC111" s="14"/>
      <c r="AD111" s="14"/>
      <c r="AF111" s="1"/>
      <c r="AH111" s="14"/>
      <c r="AI111" s="14"/>
      <c r="AJ111" s="14"/>
      <c r="AK111" s="14"/>
      <c r="AM111" s="1"/>
      <c r="AN111" s="1"/>
      <c r="AO111" s="1"/>
      <c r="AP111" s="1"/>
      <c r="AQ111" s="1"/>
      <c r="AR111" s="1"/>
      <c r="AS111" s="1"/>
      <c r="AT111" s="1"/>
      <c r="AU111" s="40" t="s">
        <v>426</v>
      </c>
      <c r="AV111" s="40" t="s">
        <v>368</v>
      </c>
      <c r="AW111" s="40" t="s">
        <v>427</v>
      </c>
      <c r="AX111" s="40">
        <v>139</v>
      </c>
      <c r="AY111" s="40">
        <v>139</v>
      </c>
      <c r="AZ111" s="40">
        <v>139</v>
      </c>
      <c r="BA111" s="1"/>
      <c r="BC111" s="14"/>
      <c r="BD111" s="14"/>
      <c r="BE111" s="14"/>
      <c r="BF111" s="14"/>
      <c r="BH111" s="1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58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</row>
    <row r="112" spans="1:192" ht="19.149999999999999" customHeight="1">
      <c r="A112" s="10">
        <v>97</v>
      </c>
      <c r="B112" s="16" t="s">
        <v>175</v>
      </c>
      <c r="C112" s="5" t="s">
        <v>168</v>
      </c>
      <c r="D112" s="5" t="s">
        <v>214</v>
      </c>
      <c r="F112" s="14"/>
      <c r="G112" s="14"/>
      <c r="H112" s="14"/>
      <c r="I112" s="14"/>
      <c r="K112" s="1"/>
      <c r="M112" s="14"/>
      <c r="N112" s="14"/>
      <c r="O112" s="14"/>
      <c r="P112" s="14"/>
      <c r="R112" s="1"/>
      <c r="T112" s="14"/>
      <c r="U112" s="14"/>
      <c r="V112" s="14"/>
      <c r="W112" s="14"/>
      <c r="Y112" s="1"/>
      <c r="AA112" s="14"/>
      <c r="AB112" s="14"/>
      <c r="AC112" s="14"/>
      <c r="AD112" s="14"/>
      <c r="AF112" s="1"/>
      <c r="AH112" s="14"/>
      <c r="AI112" s="14"/>
      <c r="AJ112" s="14"/>
      <c r="AK112" s="14"/>
      <c r="AM112" s="1"/>
      <c r="AN112" s="1"/>
      <c r="AO112" s="1"/>
      <c r="AP112" s="1"/>
      <c r="AQ112" s="1"/>
      <c r="AR112" s="1"/>
      <c r="AS112" s="1"/>
      <c r="AT112" s="1"/>
      <c r="AU112" s="40">
        <v>1</v>
      </c>
      <c r="AV112" s="40" t="s">
        <v>368</v>
      </c>
      <c r="AW112" s="40" t="s">
        <v>428</v>
      </c>
      <c r="AX112" s="40">
        <v>1999</v>
      </c>
      <c r="AY112" s="40">
        <v>1999</v>
      </c>
      <c r="AZ112" s="40">
        <v>1999</v>
      </c>
      <c r="BA112" s="1"/>
      <c r="BC112" s="14"/>
      <c r="BD112" s="14"/>
      <c r="BE112" s="14"/>
      <c r="BF112" s="14"/>
      <c r="BH112" s="1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  <c r="CE112" s="33"/>
      <c r="CF112" s="33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33"/>
      <c r="CS112" s="33"/>
      <c r="CT112" s="33"/>
      <c r="CU112" s="33"/>
      <c r="CV112" s="33"/>
      <c r="CW112" s="33"/>
      <c r="CX112" s="33"/>
      <c r="CY112" s="33"/>
      <c r="CZ112" s="33"/>
      <c r="DA112" s="33"/>
      <c r="DB112" s="58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</row>
    <row r="113" spans="1:192" ht="19.149999999999999" customHeight="1">
      <c r="A113" s="10">
        <v>98</v>
      </c>
      <c r="B113" s="16" t="s">
        <v>176</v>
      </c>
      <c r="C113" s="5" t="s">
        <v>168</v>
      </c>
      <c r="D113" s="5" t="s">
        <v>214</v>
      </c>
      <c r="F113" s="14"/>
      <c r="G113" s="14"/>
      <c r="H113" s="14"/>
      <c r="I113" s="14"/>
      <c r="K113" s="1"/>
      <c r="M113" s="14"/>
      <c r="N113" s="14"/>
      <c r="O113" s="14"/>
      <c r="P113" s="14"/>
      <c r="R113" s="1"/>
      <c r="T113" s="14"/>
      <c r="U113" s="14"/>
      <c r="V113" s="14"/>
      <c r="W113" s="14"/>
      <c r="Y113" s="1"/>
      <c r="AA113" s="14"/>
      <c r="AB113" s="14"/>
      <c r="AC113" s="14"/>
      <c r="AD113" s="14"/>
      <c r="AF113" s="1"/>
      <c r="AH113" s="14"/>
      <c r="AI113" s="14"/>
      <c r="AJ113" s="14"/>
      <c r="AK113" s="14"/>
      <c r="AM113" s="1"/>
      <c r="AN113" s="1"/>
      <c r="AO113" s="1"/>
      <c r="AP113" s="1"/>
      <c r="AQ113" s="1"/>
      <c r="AR113" s="1"/>
      <c r="AS113" s="1"/>
      <c r="AT113" s="1"/>
      <c r="AU113" s="40">
        <v>1</v>
      </c>
      <c r="AV113" s="40" t="s">
        <v>368</v>
      </c>
      <c r="AW113" s="40" t="s">
        <v>429</v>
      </c>
      <c r="AX113" s="40">
        <v>1810</v>
      </c>
      <c r="AY113" s="40">
        <v>1810</v>
      </c>
      <c r="AZ113" s="40">
        <v>1810</v>
      </c>
      <c r="BA113" s="1"/>
      <c r="BC113" s="14"/>
      <c r="BD113" s="14"/>
      <c r="BE113" s="14"/>
      <c r="BF113" s="14"/>
      <c r="BH113" s="1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58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</row>
    <row r="114" spans="1:192" ht="19.149999999999999" customHeight="1">
      <c r="A114" s="10">
        <v>99</v>
      </c>
      <c r="B114" s="16" t="s">
        <v>177</v>
      </c>
      <c r="C114" s="5" t="s">
        <v>178</v>
      </c>
      <c r="D114" s="5" t="s">
        <v>215</v>
      </c>
      <c r="F114" s="14"/>
      <c r="G114" s="14"/>
      <c r="H114" s="14"/>
      <c r="I114" s="14"/>
      <c r="K114" s="1"/>
      <c r="M114" s="14"/>
      <c r="N114" s="14"/>
      <c r="O114" s="14"/>
      <c r="P114" s="14"/>
      <c r="R114" s="1"/>
      <c r="T114" s="14"/>
      <c r="U114" s="14"/>
      <c r="V114" s="14"/>
      <c r="W114" s="14"/>
      <c r="Y114" s="1"/>
      <c r="AA114" s="14"/>
      <c r="AB114" s="14"/>
      <c r="AC114" s="14"/>
      <c r="AD114" s="14"/>
      <c r="AF114" s="1"/>
      <c r="AH114" s="14"/>
      <c r="AI114" s="14"/>
      <c r="AJ114" s="14"/>
      <c r="AK114" s="14"/>
      <c r="AM114" s="1"/>
      <c r="AN114" s="1"/>
      <c r="AO114" s="1"/>
      <c r="AP114" s="1"/>
      <c r="AQ114" s="1"/>
      <c r="AR114" s="1"/>
      <c r="AS114" s="1"/>
      <c r="AT114" s="1"/>
      <c r="AU114" s="40" t="s">
        <v>430</v>
      </c>
      <c r="AV114" s="40" t="s">
        <v>368</v>
      </c>
      <c r="AW114" s="40" t="s">
        <v>431</v>
      </c>
      <c r="AX114" s="40">
        <v>1.5760000000000001</v>
      </c>
      <c r="AY114" s="40">
        <v>86.68</v>
      </c>
      <c r="AZ114" s="40">
        <v>346.72</v>
      </c>
      <c r="BA114" s="1"/>
      <c r="BC114" s="14"/>
      <c r="BD114" s="14"/>
      <c r="BE114" s="14"/>
      <c r="BF114" s="14"/>
      <c r="BH114" s="1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33"/>
      <c r="CS114" s="33"/>
      <c r="CT114" s="33"/>
      <c r="CU114" s="33"/>
      <c r="CV114" s="33"/>
      <c r="CW114" s="33"/>
      <c r="CX114" s="33"/>
      <c r="CY114" s="33"/>
      <c r="CZ114" s="33"/>
      <c r="DA114" s="33"/>
      <c r="DB114" s="58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</row>
    <row r="115" spans="1:192" ht="19.149999999999999" customHeight="1">
      <c r="A115" s="10">
        <v>100</v>
      </c>
      <c r="B115" s="16" t="s">
        <v>179</v>
      </c>
      <c r="C115" s="5" t="s">
        <v>180</v>
      </c>
      <c r="D115" s="5" t="s">
        <v>215</v>
      </c>
      <c r="F115" s="14"/>
      <c r="G115" s="14"/>
      <c r="H115" s="14"/>
      <c r="I115" s="14"/>
      <c r="K115" s="1"/>
      <c r="M115" s="14"/>
      <c r="N115" s="14"/>
      <c r="O115" s="14"/>
      <c r="P115" s="14"/>
      <c r="R115" s="1"/>
      <c r="T115" s="14"/>
      <c r="U115" s="14"/>
      <c r="V115" s="14"/>
      <c r="W115" s="14"/>
      <c r="Y115" s="1"/>
      <c r="AA115" s="14"/>
      <c r="AB115" s="14"/>
      <c r="AC115" s="14"/>
      <c r="AD115" s="14"/>
      <c r="AF115" s="1"/>
      <c r="AH115" s="14"/>
      <c r="AI115" s="14"/>
      <c r="AJ115" s="14"/>
      <c r="AK115" s="14"/>
      <c r="AM115" s="1"/>
      <c r="AN115" s="1"/>
      <c r="AO115" s="1"/>
      <c r="AP115" s="1"/>
      <c r="AQ115" s="1"/>
      <c r="AR115" s="1"/>
      <c r="AS115" s="1"/>
      <c r="AT115" s="1"/>
      <c r="AU115" s="40" t="s">
        <v>432</v>
      </c>
      <c r="AV115" s="40" t="s">
        <v>368</v>
      </c>
      <c r="AW115" s="40" t="s">
        <v>433</v>
      </c>
      <c r="AX115" s="40">
        <v>64</v>
      </c>
      <c r="AY115" s="40">
        <v>320</v>
      </c>
      <c r="AZ115" s="40">
        <v>192</v>
      </c>
      <c r="BA115" s="1"/>
      <c r="BC115" s="14"/>
      <c r="BD115" s="14"/>
      <c r="BE115" s="14"/>
      <c r="BF115" s="14"/>
      <c r="BH115" s="1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58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</row>
    <row r="116" spans="1:192" ht="19.149999999999999" customHeight="1">
      <c r="A116" s="10">
        <v>101</v>
      </c>
      <c r="B116" s="16" t="s">
        <v>181</v>
      </c>
      <c r="C116" s="5" t="s">
        <v>182</v>
      </c>
      <c r="D116" s="5" t="s">
        <v>215</v>
      </c>
      <c r="F116" s="14"/>
      <c r="G116" s="14"/>
      <c r="H116" s="14"/>
      <c r="I116" s="14"/>
      <c r="K116" s="1"/>
      <c r="M116" s="14"/>
      <c r="N116" s="14"/>
      <c r="O116" s="14"/>
      <c r="P116" s="14"/>
      <c r="R116" s="1"/>
      <c r="T116" s="14"/>
      <c r="U116" s="14"/>
      <c r="V116" s="14"/>
      <c r="W116" s="14"/>
      <c r="Y116" s="1"/>
      <c r="AA116" s="14"/>
      <c r="AB116" s="14"/>
      <c r="AC116" s="14"/>
      <c r="AD116" s="14"/>
      <c r="AF116" s="1"/>
      <c r="AH116" s="14"/>
      <c r="AI116" s="14"/>
      <c r="AJ116" s="14"/>
      <c r="AK116" s="14"/>
      <c r="AM116" s="1"/>
      <c r="AN116" s="1"/>
      <c r="AO116" s="1"/>
      <c r="AP116" s="1"/>
      <c r="AQ116" s="1"/>
      <c r="AR116" s="1"/>
      <c r="AS116" s="1"/>
      <c r="AT116" s="1"/>
      <c r="AU116" s="40" t="s">
        <v>434</v>
      </c>
      <c r="AV116" s="40" t="s">
        <v>368</v>
      </c>
      <c r="AW116" s="40" t="s">
        <v>435</v>
      </c>
      <c r="AX116" s="40">
        <v>43.34</v>
      </c>
      <c r="AY116" s="40">
        <v>86.68</v>
      </c>
      <c r="AZ116" s="40">
        <v>173.36</v>
      </c>
      <c r="BA116" s="1"/>
      <c r="BC116" s="14"/>
      <c r="BD116" s="14"/>
      <c r="BE116" s="14"/>
      <c r="BF116" s="14"/>
      <c r="BH116" s="1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58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</row>
    <row r="117" spans="1:192" ht="19.149999999999999" customHeight="1">
      <c r="A117" s="10">
        <v>102</v>
      </c>
      <c r="B117" s="16" t="s">
        <v>183</v>
      </c>
      <c r="C117" s="5" t="s">
        <v>182</v>
      </c>
      <c r="D117" s="5" t="s">
        <v>215</v>
      </c>
      <c r="F117" s="14"/>
      <c r="G117" s="14"/>
      <c r="H117" s="14"/>
      <c r="I117" s="14"/>
      <c r="K117" s="1"/>
      <c r="M117" s="14"/>
      <c r="N117" s="14"/>
      <c r="O117" s="14"/>
      <c r="P117" s="14"/>
      <c r="R117" s="1"/>
      <c r="T117" s="14"/>
      <c r="U117" s="14"/>
      <c r="V117" s="14"/>
      <c r="W117" s="14"/>
      <c r="Y117" s="1"/>
      <c r="AA117" s="14"/>
      <c r="AB117" s="14"/>
      <c r="AC117" s="14"/>
      <c r="AD117" s="14"/>
      <c r="AF117" s="1"/>
      <c r="AH117" s="14"/>
      <c r="AI117" s="14"/>
      <c r="AJ117" s="14"/>
      <c r="AK117" s="14"/>
      <c r="AM117" s="1"/>
      <c r="AN117" s="1"/>
      <c r="AO117" s="1"/>
      <c r="AP117" s="1"/>
      <c r="AQ117" s="1"/>
      <c r="AR117" s="1"/>
      <c r="AS117" s="1"/>
      <c r="AT117" s="1"/>
      <c r="AU117" s="40" t="s">
        <v>434</v>
      </c>
      <c r="AV117" s="40" t="s">
        <v>368</v>
      </c>
      <c r="AW117" s="40" t="s">
        <v>436</v>
      </c>
      <c r="AX117" s="40">
        <v>44.4</v>
      </c>
      <c r="AY117" s="40">
        <v>88.8</v>
      </c>
      <c r="AZ117" s="40">
        <v>177.6</v>
      </c>
      <c r="BA117" s="1"/>
      <c r="BC117" s="14"/>
      <c r="BD117" s="14"/>
      <c r="BE117" s="14"/>
      <c r="BF117" s="14"/>
      <c r="BH117" s="1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33"/>
      <c r="CH117" s="33"/>
      <c r="CI117" s="33"/>
      <c r="CJ117" s="33"/>
      <c r="CK117" s="33"/>
      <c r="CL117" s="33"/>
      <c r="CM117" s="33"/>
      <c r="CN117" s="33"/>
      <c r="CO117" s="33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58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</row>
    <row r="118" spans="1:192" s="7" customFormat="1" ht="19.149999999999999" customHeight="1">
      <c r="A118" s="24">
        <v>103</v>
      </c>
      <c r="B118" s="25" t="s">
        <v>184</v>
      </c>
      <c r="C118" s="7" t="s">
        <v>185</v>
      </c>
      <c r="D118" s="7" t="s">
        <v>215</v>
      </c>
      <c r="F118" s="26"/>
      <c r="G118" s="26"/>
      <c r="H118" s="26"/>
      <c r="I118" s="26"/>
      <c r="K118" s="1"/>
      <c r="M118" s="26"/>
      <c r="N118" s="26"/>
      <c r="O118" s="26"/>
      <c r="P118" s="26"/>
      <c r="R118" s="1"/>
      <c r="T118" s="26"/>
      <c r="U118" s="26"/>
      <c r="V118" s="26"/>
      <c r="W118" s="26"/>
      <c r="Y118" s="1"/>
      <c r="AA118" s="26"/>
      <c r="AB118" s="26"/>
      <c r="AC118" s="26"/>
      <c r="AD118" s="26"/>
      <c r="AF118" s="1"/>
      <c r="AH118" s="26"/>
      <c r="AI118" s="26"/>
      <c r="AJ118" s="26"/>
      <c r="AK118" s="26"/>
      <c r="AM118" s="1"/>
      <c r="AN118" s="1"/>
      <c r="AO118" s="1"/>
      <c r="AP118" s="1"/>
      <c r="AQ118" s="1"/>
      <c r="AR118" s="1"/>
      <c r="AS118" s="1"/>
      <c r="AT118" s="1"/>
      <c r="AU118" s="40" t="s">
        <v>437</v>
      </c>
      <c r="AV118" s="40" t="s">
        <v>368</v>
      </c>
      <c r="AW118" s="40" t="s">
        <v>438</v>
      </c>
      <c r="AX118" s="40">
        <v>1.8979999999999999</v>
      </c>
      <c r="AY118" s="40">
        <v>189.79999999999998</v>
      </c>
      <c r="AZ118" s="40">
        <v>199.29</v>
      </c>
      <c r="BA118" s="1"/>
      <c r="BC118" s="26"/>
      <c r="BD118" s="26"/>
      <c r="BE118" s="26"/>
      <c r="BF118" s="26"/>
      <c r="BH118" s="1"/>
      <c r="BI118" s="32"/>
      <c r="BJ118" s="32"/>
      <c r="BK118" s="32"/>
      <c r="BL118" s="32"/>
      <c r="BM118" s="32"/>
      <c r="BN118" s="32"/>
      <c r="BO118" s="32"/>
      <c r="BP118" s="32"/>
      <c r="BQ118" s="32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3"/>
      <c r="CS118" s="33"/>
      <c r="CT118" s="33"/>
      <c r="CU118" s="33"/>
      <c r="CV118" s="33"/>
      <c r="CW118" s="33"/>
      <c r="CX118" s="33"/>
      <c r="CY118" s="33"/>
      <c r="CZ118" s="33"/>
      <c r="DA118" s="33"/>
      <c r="DB118" s="58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</row>
    <row r="119" spans="1:192" s="7" customFormat="1" ht="19.149999999999999" customHeight="1">
      <c r="A119" s="24">
        <v>104</v>
      </c>
      <c r="B119" s="25" t="s">
        <v>186</v>
      </c>
      <c r="C119" s="7" t="s">
        <v>103</v>
      </c>
      <c r="D119" s="7" t="s">
        <v>216</v>
      </c>
      <c r="F119" s="26"/>
      <c r="G119" s="26"/>
      <c r="H119" s="26"/>
      <c r="I119" s="26"/>
      <c r="K119" s="1"/>
      <c r="M119" s="26"/>
      <c r="N119" s="26"/>
      <c r="O119" s="26"/>
      <c r="P119" s="26"/>
      <c r="R119" s="1"/>
      <c r="T119" s="26"/>
      <c r="U119" s="26"/>
      <c r="V119" s="26"/>
      <c r="W119" s="26"/>
      <c r="Y119" s="1"/>
      <c r="AA119" s="26"/>
      <c r="AB119" s="26"/>
      <c r="AC119" s="26"/>
      <c r="AD119" s="26"/>
      <c r="AF119" s="1"/>
      <c r="AH119" s="26"/>
      <c r="AI119" s="26"/>
      <c r="AJ119" s="26"/>
      <c r="AK119" s="26"/>
      <c r="AM119" s="1"/>
      <c r="AN119" s="1"/>
      <c r="AO119" s="1"/>
      <c r="AP119" s="1"/>
      <c r="AQ119" s="1"/>
      <c r="AR119" s="1"/>
      <c r="AS119" s="1"/>
      <c r="AT119" s="1"/>
      <c r="AU119" s="40" t="s">
        <v>439</v>
      </c>
      <c r="AV119" s="40" t="s">
        <v>368</v>
      </c>
      <c r="AW119" s="40" t="s">
        <v>440</v>
      </c>
      <c r="AX119" s="40">
        <v>152.44</v>
      </c>
      <c r="AY119" s="40">
        <v>152.44</v>
      </c>
      <c r="AZ119" s="40">
        <v>304.88</v>
      </c>
      <c r="BA119" s="1"/>
      <c r="BC119" s="26"/>
      <c r="BD119" s="26"/>
      <c r="BE119" s="26"/>
      <c r="BF119" s="26"/>
      <c r="BH119" s="1"/>
      <c r="BI119" s="32"/>
      <c r="BJ119" s="32"/>
      <c r="BK119" s="32"/>
      <c r="BL119" s="32"/>
      <c r="BM119" s="32"/>
      <c r="BN119" s="32"/>
      <c r="BO119" s="32"/>
      <c r="BP119" s="32"/>
      <c r="BQ119" s="32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58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</row>
    <row r="120" spans="1:192" s="85" customFormat="1" ht="31.5">
      <c r="A120" s="83"/>
      <c r="B120" s="84" t="s">
        <v>225</v>
      </c>
      <c r="F120" s="86"/>
      <c r="G120" s="86"/>
      <c r="H120" s="86"/>
      <c r="I120" s="86"/>
      <c r="K120" s="74"/>
      <c r="M120" s="86"/>
      <c r="N120" s="86"/>
      <c r="O120" s="86"/>
      <c r="P120" s="86"/>
      <c r="R120" s="74"/>
      <c r="T120" s="86"/>
      <c r="U120" s="86"/>
      <c r="V120" s="86"/>
      <c r="W120" s="86"/>
      <c r="Y120" s="74"/>
      <c r="AA120" s="86"/>
      <c r="AB120" s="86"/>
      <c r="AC120" s="86"/>
      <c r="AD120" s="86"/>
      <c r="AF120" s="74"/>
      <c r="AH120" s="86"/>
      <c r="AI120" s="86"/>
      <c r="AJ120" s="86"/>
      <c r="AK120" s="86"/>
      <c r="AM120" s="74"/>
      <c r="AN120" s="74"/>
      <c r="AO120" s="74"/>
      <c r="AP120" s="74"/>
      <c r="AQ120" s="74"/>
      <c r="AR120" s="74"/>
      <c r="AS120" s="74"/>
      <c r="AT120" s="74"/>
      <c r="AU120" s="79"/>
      <c r="AV120" s="79"/>
      <c r="AW120" s="79"/>
      <c r="AX120" s="79"/>
      <c r="AY120" s="79"/>
      <c r="AZ120" s="69">
        <v>14171.914200000001</v>
      </c>
      <c r="BA120" s="74">
        <v>1</v>
      </c>
      <c r="BC120" s="86"/>
      <c r="BD120" s="86"/>
      <c r="BE120" s="86"/>
      <c r="BF120" s="86"/>
      <c r="BH120" s="74"/>
      <c r="BI120" s="87"/>
      <c r="BJ120" s="87"/>
      <c r="BK120" s="87"/>
      <c r="BL120" s="87"/>
      <c r="BM120" s="87"/>
      <c r="BN120" s="87"/>
      <c r="BO120" s="87"/>
      <c r="BP120" s="87"/>
      <c r="BQ120" s="87"/>
      <c r="BR120" s="80"/>
      <c r="BS120" s="80"/>
      <c r="BT120" s="80"/>
      <c r="BU120" s="80"/>
      <c r="BV120" s="80"/>
      <c r="BW120" s="80"/>
      <c r="BX120" s="80"/>
      <c r="BY120" s="80"/>
      <c r="BZ120" s="80"/>
      <c r="CA120" s="80"/>
      <c r="CB120" s="80"/>
      <c r="CC120" s="80"/>
      <c r="CD120" s="80"/>
      <c r="CE120" s="80"/>
      <c r="CF120" s="80"/>
      <c r="CG120" s="80"/>
      <c r="CH120" s="80"/>
      <c r="CI120" s="80"/>
      <c r="CJ120" s="80"/>
      <c r="CK120" s="80"/>
      <c r="CL120" s="80"/>
      <c r="CM120" s="80"/>
      <c r="CN120" s="80"/>
      <c r="CO120" s="80"/>
      <c r="CP120" s="80"/>
      <c r="CQ120" s="80"/>
      <c r="CR120" s="80"/>
      <c r="CS120" s="80"/>
      <c r="CT120" s="80"/>
      <c r="CU120" s="80"/>
      <c r="CV120" s="80"/>
      <c r="CW120" s="80"/>
      <c r="CX120" s="80"/>
      <c r="CY120" s="80"/>
      <c r="CZ120" s="80"/>
      <c r="DA120" s="80"/>
      <c r="DB120" s="81"/>
      <c r="DC120" s="74"/>
      <c r="DD120" s="74"/>
      <c r="DE120" s="74"/>
      <c r="DF120" s="74"/>
      <c r="DG120" s="74"/>
      <c r="DH120" s="74"/>
      <c r="DI120" s="74"/>
      <c r="DJ120" s="74"/>
      <c r="DK120" s="74"/>
      <c r="DL120" s="74"/>
      <c r="DM120" s="74"/>
      <c r="DN120" s="74"/>
      <c r="DO120" s="74"/>
      <c r="DP120" s="74"/>
      <c r="DQ120" s="74"/>
      <c r="DR120" s="74"/>
      <c r="DS120" s="74"/>
      <c r="DT120" s="74"/>
      <c r="DU120" s="74"/>
      <c r="DV120" s="74"/>
      <c r="DW120" s="74"/>
      <c r="DX120" s="74"/>
      <c r="DY120" s="74"/>
      <c r="DZ120" s="74"/>
      <c r="EA120" s="74"/>
      <c r="EB120" s="74"/>
      <c r="EC120" s="74"/>
      <c r="ED120" s="74"/>
      <c r="EE120" s="74"/>
      <c r="EF120" s="74"/>
      <c r="EG120" s="74"/>
      <c r="EH120" s="74"/>
      <c r="EI120" s="74"/>
      <c r="EJ120" s="74"/>
      <c r="EK120" s="74"/>
      <c r="EL120" s="74"/>
      <c r="EM120" s="74"/>
      <c r="EN120" s="74"/>
      <c r="EO120" s="74"/>
      <c r="EP120" s="74"/>
      <c r="EQ120" s="74"/>
      <c r="ER120" s="74"/>
      <c r="ES120" s="74"/>
      <c r="ET120" s="74"/>
      <c r="EU120" s="74"/>
      <c r="EV120" s="74"/>
      <c r="EW120" s="74"/>
      <c r="EX120" s="74"/>
      <c r="EY120" s="74"/>
      <c r="EZ120" s="74"/>
      <c r="FA120" s="74"/>
      <c r="FB120" s="74"/>
      <c r="FC120" s="74"/>
      <c r="FD120" s="74"/>
      <c r="FE120" s="74"/>
      <c r="FF120" s="74"/>
      <c r="FG120" s="74"/>
      <c r="FH120" s="74"/>
      <c r="FI120" s="74"/>
      <c r="FJ120" s="74"/>
      <c r="FK120" s="74"/>
      <c r="FL120" s="74"/>
      <c r="FM120" s="74"/>
      <c r="FN120" s="74"/>
      <c r="FO120" s="74"/>
      <c r="FP120" s="74"/>
      <c r="FQ120" s="74"/>
      <c r="FR120" s="74"/>
      <c r="FS120" s="74"/>
      <c r="FT120" s="74"/>
      <c r="FU120" s="74"/>
      <c r="FV120" s="74"/>
      <c r="FW120" s="74"/>
      <c r="FX120" s="74"/>
      <c r="FY120" s="74"/>
      <c r="FZ120" s="74"/>
      <c r="GA120" s="74"/>
      <c r="GB120" s="74"/>
      <c r="GC120" s="74"/>
      <c r="GD120" s="74"/>
      <c r="GE120" s="74"/>
      <c r="GF120" s="74"/>
      <c r="GG120" s="74"/>
      <c r="GH120" s="74"/>
      <c r="GI120" s="74"/>
      <c r="GJ120" s="74"/>
    </row>
    <row r="121" spans="1:192" s="44" customFormat="1" ht="19.149999999999999" customHeight="1">
      <c r="A121" s="43"/>
      <c r="B121" s="52" t="s">
        <v>187</v>
      </c>
      <c r="F121" s="45"/>
      <c r="G121" s="45"/>
      <c r="H121" s="45"/>
      <c r="I121" s="45"/>
      <c r="K121" s="47"/>
      <c r="M121" s="45"/>
      <c r="N121" s="45"/>
      <c r="O121" s="45"/>
      <c r="P121" s="45"/>
      <c r="R121" s="47"/>
      <c r="T121" s="45"/>
      <c r="U121" s="45"/>
      <c r="V121" s="45"/>
      <c r="W121" s="45"/>
      <c r="Y121" s="47"/>
      <c r="AA121" s="45"/>
      <c r="AB121" s="45"/>
      <c r="AC121" s="45"/>
      <c r="AD121" s="45"/>
      <c r="AF121" s="47"/>
      <c r="AH121" s="45"/>
      <c r="AI121" s="45"/>
      <c r="AJ121" s="45"/>
      <c r="AK121" s="45"/>
      <c r="AM121" s="47"/>
      <c r="AN121" s="47"/>
      <c r="AO121" s="47"/>
      <c r="AP121" s="47"/>
      <c r="AQ121" s="47"/>
      <c r="AR121" s="47"/>
      <c r="AS121" s="47"/>
      <c r="AT121" s="47"/>
      <c r="AU121" s="48"/>
      <c r="AV121" s="48"/>
      <c r="AW121" s="48"/>
      <c r="AX121" s="48"/>
      <c r="AY121" s="48"/>
      <c r="AZ121" s="48"/>
      <c r="BA121" s="47"/>
      <c r="BC121" s="45"/>
      <c r="BD121" s="45"/>
      <c r="BE121" s="45"/>
      <c r="BF121" s="45"/>
      <c r="BH121" s="47"/>
      <c r="BI121" s="64"/>
      <c r="BJ121" s="64"/>
      <c r="BK121" s="64"/>
      <c r="BL121" s="64"/>
      <c r="BM121" s="64"/>
      <c r="BN121" s="64"/>
      <c r="BO121" s="64"/>
      <c r="BP121" s="64"/>
      <c r="BQ121" s="64"/>
      <c r="BR121" s="62"/>
      <c r="BS121" s="62"/>
      <c r="BT121" s="62"/>
      <c r="BU121" s="62"/>
      <c r="BV121" s="62"/>
      <c r="BW121" s="62"/>
      <c r="BX121" s="62"/>
      <c r="BY121" s="62"/>
      <c r="BZ121" s="62"/>
      <c r="CA121" s="62"/>
      <c r="CB121" s="62"/>
      <c r="CC121" s="62"/>
      <c r="CD121" s="62"/>
      <c r="CE121" s="62"/>
      <c r="CF121" s="62"/>
      <c r="CG121" s="62"/>
      <c r="CH121" s="62"/>
      <c r="CI121" s="62"/>
      <c r="CJ121" s="62"/>
      <c r="CK121" s="62"/>
      <c r="CL121" s="62"/>
      <c r="CM121" s="62"/>
      <c r="CN121" s="62"/>
      <c r="CO121" s="62"/>
      <c r="CP121" s="62"/>
      <c r="CQ121" s="62"/>
      <c r="CR121" s="62"/>
      <c r="CS121" s="62"/>
      <c r="CT121" s="62"/>
      <c r="CU121" s="62"/>
      <c r="CV121" s="62"/>
      <c r="CW121" s="62"/>
      <c r="CX121" s="62"/>
      <c r="CY121" s="62"/>
      <c r="CZ121" s="62"/>
      <c r="DA121" s="62"/>
      <c r="DB121" s="59"/>
      <c r="DC121" s="47"/>
      <c r="DD121" s="47"/>
      <c r="DE121" s="47"/>
      <c r="DF121" s="47"/>
      <c r="DG121" s="47"/>
      <c r="DH121" s="47"/>
      <c r="DI121" s="47"/>
      <c r="DJ121" s="47"/>
      <c r="DK121" s="47"/>
      <c r="DL121" s="47"/>
      <c r="DM121" s="47"/>
      <c r="DN121" s="47"/>
      <c r="DO121" s="47"/>
      <c r="DP121" s="47"/>
      <c r="DQ121" s="47"/>
      <c r="DR121" s="47"/>
      <c r="DS121" s="47"/>
      <c r="DT121" s="47"/>
      <c r="DU121" s="47"/>
      <c r="DV121" s="47"/>
      <c r="DW121" s="47"/>
      <c r="DX121" s="47"/>
      <c r="DY121" s="47"/>
      <c r="DZ121" s="47"/>
      <c r="EA121" s="47"/>
      <c r="EB121" s="47"/>
      <c r="EC121" s="47"/>
      <c r="ED121" s="47"/>
      <c r="EE121" s="47"/>
      <c r="EF121" s="47"/>
      <c r="EG121" s="47"/>
      <c r="EH121" s="47"/>
      <c r="EI121" s="47"/>
      <c r="EJ121" s="47"/>
      <c r="EK121" s="47"/>
      <c r="EL121" s="47"/>
      <c r="EM121" s="47"/>
      <c r="EN121" s="47"/>
      <c r="EO121" s="47"/>
      <c r="EP121" s="47"/>
      <c r="EQ121" s="47"/>
      <c r="ER121" s="47"/>
      <c r="ES121" s="47"/>
      <c r="ET121" s="47"/>
      <c r="EU121" s="47"/>
      <c r="EV121" s="47"/>
      <c r="EW121" s="47"/>
      <c r="EX121" s="47"/>
      <c r="EY121" s="47"/>
      <c r="EZ121" s="47"/>
      <c r="FA121" s="47"/>
      <c r="FB121" s="47"/>
      <c r="FC121" s="47"/>
      <c r="FD121" s="47"/>
      <c r="FE121" s="47"/>
      <c r="FF121" s="47"/>
      <c r="FG121" s="47"/>
      <c r="FH121" s="47"/>
      <c r="FI121" s="47"/>
      <c r="FJ121" s="47"/>
      <c r="FK121" s="47"/>
      <c r="FL121" s="47"/>
      <c r="FM121" s="47"/>
      <c r="FN121" s="47"/>
      <c r="FO121" s="47"/>
      <c r="FP121" s="47"/>
      <c r="FQ121" s="47"/>
      <c r="FR121" s="47"/>
      <c r="FS121" s="47"/>
      <c r="FT121" s="47"/>
      <c r="FU121" s="47"/>
      <c r="FV121" s="47"/>
      <c r="FW121" s="47"/>
      <c r="FX121" s="47"/>
      <c r="FY121" s="47"/>
      <c r="FZ121" s="47"/>
      <c r="GA121" s="47"/>
      <c r="GB121" s="47"/>
      <c r="GC121" s="47"/>
      <c r="GD121" s="47"/>
      <c r="GE121" s="47"/>
      <c r="GF121" s="47"/>
      <c r="GG121" s="47"/>
      <c r="GH121" s="47"/>
      <c r="GI121" s="47"/>
      <c r="GJ121" s="47"/>
    </row>
    <row r="122" spans="1:192" ht="19.149999999999999" customHeight="1">
      <c r="A122" s="10">
        <v>105</v>
      </c>
      <c r="B122" s="16" t="s">
        <v>188</v>
      </c>
      <c r="C122" s="5" t="s">
        <v>189</v>
      </c>
      <c r="D122" s="5" t="s">
        <v>215</v>
      </c>
      <c r="F122" s="14"/>
      <c r="G122" s="14"/>
      <c r="H122" s="14"/>
      <c r="I122" s="14"/>
      <c r="K122" s="1"/>
      <c r="M122" s="14"/>
      <c r="N122" s="14"/>
      <c r="O122" s="14"/>
      <c r="P122" s="14"/>
      <c r="R122" s="1"/>
      <c r="T122" s="14"/>
      <c r="U122" s="14"/>
      <c r="V122" s="14"/>
      <c r="W122" s="14"/>
      <c r="Y122" s="1"/>
      <c r="AA122" s="14"/>
      <c r="AB122" s="14"/>
      <c r="AC122" s="14"/>
      <c r="AD122" s="14"/>
      <c r="AF122" s="1"/>
      <c r="AH122" s="14"/>
      <c r="AI122" s="14"/>
      <c r="AJ122" s="14"/>
      <c r="AK122" s="14"/>
      <c r="AM122" s="1"/>
      <c r="AN122" s="1"/>
      <c r="AO122" s="1"/>
      <c r="AP122" s="1"/>
      <c r="AQ122" s="1"/>
      <c r="AR122" s="1"/>
      <c r="AS122" s="1"/>
      <c r="AT122" s="1"/>
      <c r="AU122" s="40" t="s">
        <v>441</v>
      </c>
      <c r="AV122" s="40" t="s">
        <v>442</v>
      </c>
      <c r="AW122" s="40" t="s">
        <v>443</v>
      </c>
      <c r="AX122" s="40">
        <v>18.5</v>
      </c>
      <c r="AY122" s="40">
        <v>55.5</v>
      </c>
      <c r="AZ122" s="69">
        <v>222</v>
      </c>
      <c r="BA122" s="1">
        <v>1</v>
      </c>
      <c r="BC122" s="14"/>
      <c r="BD122" s="14"/>
      <c r="BE122" s="14"/>
      <c r="BF122" s="14"/>
      <c r="BH122" s="1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  <c r="CD122" s="33"/>
      <c r="CE122" s="33"/>
      <c r="CF122" s="33"/>
      <c r="CG122" s="33"/>
      <c r="CH122" s="33"/>
      <c r="CI122" s="33"/>
      <c r="CJ122" s="33"/>
      <c r="CK122" s="33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  <c r="DB122" s="58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</row>
    <row r="123" spans="1:192" ht="19.149999999999999" customHeight="1">
      <c r="A123" s="10">
        <v>106</v>
      </c>
      <c r="B123" s="16" t="s">
        <v>190</v>
      </c>
      <c r="C123" s="5" t="s">
        <v>191</v>
      </c>
      <c r="D123" s="5" t="s">
        <v>216</v>
      </c>
      <c r="F123" s="14"/>
      <c r="G123" s="14"/>
      <c r="H123" s="14"/>
      <c r="I123" s="14"/>
      <c r="K123" s="1"/>
      <c r="M123" s="14"/>
      <c r="N123" s="14"/>
      <c r="O123" s="14"/>
      <c r="P123" s="14"/>
      <c r="R123" s="1"/>
      <c r="T123" s="14"/>
      <c r="U123" s="14"/>
      <c r="V123" s="14"/>
      <c r="W123" s="14"/>
      <c r="Y123" s="1"/>
      <c r="AA123" s="14"/>
      <c r="AB123" s="14"/>
      <c r="AC123" s="14"/>
      <c r="AD123" s="14"/>
      <c r="AF123" s="1"/>
      <c r="AH123" s="14"/>
      <c r="AI123" s="14"/>
      <c r="AJ123" s="14"/>
      <c r="AK123" s="14"/>
      <c r="AM123" s="1"/>
      <c r="AN123" s="1"/>
      <c r="AO123" s="1"/>
      <c r="AP123" s="1"/>
      <c r="AQ123" s="1"/>
      <c r="AR123" s="1"/>
      <c r="AS123" s="1"/>
      <c r="AT123" s="1"/>
      <c r="AU123" s="40" t="s">
        <v>444</v>
      </c>
      <c r="AV123" s="40" t="s">
        <v>442</v>
      </c>
      <c r="AW123" s="40" t="s">
        <v>445</v>
      </c>
      <c r="AX123" s="40">
        <v>3.4</v>
      </c>
      <c r="AY123" s="40">
        <v>68</v>
      </c>
      <c r="AZ123" s="69">
        <v>136</v>
      </c>
      <c r="BA123" s="1">
        <v>1</v>
      </c>
      <c r="BC123" s="14"/>
      <c r="BD123" s="14"/>
      <c r="BE123" s="14"/>
      <c r="BF123" s="14"/>
      <c r="BH123" s="1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58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</row>
    <row r="124" spans="1:192" ht="19.149999999999999" customHeight="1">
      <c r="A124" s="10">
        <v>107</v>
      </c>
      <c r="B124" s="16" t="s">
        <v>192</v>
      </c>
      <c r="C124" s="5" t="s">
        <v>103</v>
      </c>
      <c r="D124" s="5" t="s">
        <v>216</v>
      </c>
      <c r="F124" s="14"/>
      <c r="G124" s="14"/>
      <c r="H124" s="14"/>
      <c r="I124" s="14"/>
      <c r="K124" s="1"/>
      <c r="M124" s="14"/>
      <c r="N124" s="14"/>
      <c r="O124" s="14"/>
      <c r="P124" s="14"/>
      <c r="R124" s="1"/>
      <c r="T124" s="14"/>
      <c r="U124" s="14"/>
      <c r="V124" s="14"/>
      <c r="W124" s="14"/>
      <c r="Y124" s="1"/>
      <c r="AA124" s="14"/>
      <c r="AB124" s="14"/>
      <c r="AC124" s="14"/>
      <c r="AD124" s="14"/>
      <c r="AF124" s="1"/>
      <c r="AH124" s="14"/>
      <c r="AI124" s="14"/>
      <c r="AJ124" s="14"/>
      <c r="AK124" s="14"/>
      <c r="AM124" s="1"/>
      <c r="AN124" s="1"/>
      <c r="AO124" s="1"/>
      <c r="AP124" s="1"/>
      <c r="AQ124" s="1"/>
      <c r="AR124" s="1"/>
      <c r="AS124" s="1"/>
      <c r="AT124" s="1"/>
      <c r="AU124" s="40" t="s">
        <v>415</v>
      </c>
      <c r="AV124" s="40" t="s">
        <v>442</v>
      </c>
      <c r="AW124" s="40" t="s">
        <v>446</v>
      </c>
      <c r="AX124" s="40">
        <v>84</v>
      </c>
      <c r="AY124" s="40">
        <v>84</v>
      </c>
      <c r="AZ124" s="69">
        <v>168</v>
      </c>
      <c r="BA124" s="1">
        <v>1</v>
      </c>
      <c r="BC124" s="14"/>
      <c r="BD124" s="14"/>
      <c r="BE124" s="14"/>
      <c r="BF124" s="14"/>
      <c r="BH124" s="1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  <c r="CE124" s="33"/>
      <c r="CF124" s="33"/>
      <c r="CG124" s="33"/>
      <c r="CH124" s="33"/>
      <c r="CI124" s="33"/>
      <c r="CJ124" s="33"/>
      <c r="CK124" s="33"/>
      <c r="CL124" s="33"/>
      <c r="CM124" s="33"/>
      <c r="CN124" s="33"/>
      <c r="CO124" s="33"/>
      <c r="CP124" s="33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  <c r="DB124" s="58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</row>
    <row r="125" spans="1:192" ht="19.149999999999999" customHeight="1">
      <c r="A125" s="10">
        <v>108</v>
      </c>
      <c r="B125" s="16" t="s">
        <v>193</v>
      </c>
      <c r="C125" s="5" t="s">
        <v>103</v>
      </c>
      <c r="D125" s="5" t="s">
        <v>216</v>
      </c>
      <c r="F125" s="14"/>
      <c r="G125" s="14"/>
      <c r="H125" s="14"/>
      <c r="I125" s="14"/>
      <c r="K125" s="1"/>
      <c r="M125" s="14"/>
      <c r="N125" s="14"/>
      <c r="O125" s="14"/>
      <c r="P125" s="14"/>
      <c r="R125" s="1"/>
      <c r="T125" s="14"/>
      <c r="U125" s="14"/>
      <c r="V125" s="14"/>
      <c r="W125" s="14"/>
      <c r="Y125" s="1"/>
      <c r="AA125" s="14"/>
      <c r="AB125" s="14"/>
      <c r="AC125" s="14"/>
      <c r="AD125" s="14"/>
      <c r="AF125" s="1"/>
      <c r="AH125" s="14"/>
      <c r="AI125" s="14"/>
      <c r="AJ125" s="14"/>
      <c r="AK125" s="14"/>
      <c r="AM125" s="1"/>
      <c r="AN125" s="1"/>
      <c r="AO125" s="1"/>
      <c r="AP125" s="1"/>
      <c r="AQ125" s="1"/>
      <c r="AR125" s="1"/>
      <c r="AS125" s="1"/>
      <c r="AT125" s="1"/>
      <c r="AU125" s="40" t="s">
        <v>415</v>
      </c>
      <c r="AV125" s="40" t="s">
        <v>442</v>
      </c>
      <c r="AW125" s="40" t="s">
        <v>447</v>
      </c>
      <c r="AX125" s="40">
        <v>35</v>
      </c>
      <c r="AY125" s="40">
        <v>35</v>
      </c>
      <c r="AZ125" s="69">
        <v>70</v>
      </c>
      <c r="BA125" s="1">
        <v>1</v>
      </c>
      <c r="BC125" s="14"/>
      <c r="BD125" s="14"/>
      <c r="BE125" s="14"/>
      <c r="BF125" s="14"/>
      <c r="BH125" s="1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33"/>
      <c r="CH125" s="33"/>
      <c r="CI125" s="33"/>
      <c r="CJ125" s="33"/>
      <c r="CK125" s="33"/>
      <c r="CL125" s="33"/>
      <c r="CM125" s="33"/>
      <c r="CN125" s="33"/>
      <c r="CO125" s="33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58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</row>
    <row r="126" spans="1:192" ht="19.149999999999999" customHeight="1">
      <c r="A126" s="10">
        <v>109</v>
      </c>
      <c r="B126" s="16" t="s">
        <v>194</v>
      </c>
      <c r="C126" s="5" t="s">
        <v>100</v>
      </c>
      <c r="D126" s="5" t="s">
        <v>216</v>
      </c>
      <c r="F126" s="14"/>
      <c r="G126" s="14"/>
      <c r="H126" s="14"/>
      <c r="I126" s="14"/>
      <c r="K126" s="1"/>
      <c r="M126" s="14"/>
      <c r="N126" s="14"/>
      <c r="O126" s="14"/>
      <c r="P126" s="14"/>
      <c r="R126" s="1"/>
      <c r="T126" s="14"/>
      <c r="U126" s="14"/>
      <c r="V126" s="14"/>
      <c r="W126" s="14"/>
      <c r="Y126" s="1"/>
      <c r="AA126" s="14"/>
      <c r="AB126" s="14"/>
      <c r="AC126" s="14"/>
      <c r="AD126" s="14"/>
      <c r="AF126" s="1"/>
      <c r="AH126" s="14"/>
      <c r="AI126" s="14"/>
      <c r="AJ126" s="14"/>
      <c r="AK126" s="14"/>
      <c r="AM126" s="1"/>
      <c r="AN126" s="1"/>
      <c r="AO126" s="1"/>
      <c r="AP126" s="1"/>
      <c r="AQ126" s="1"/>
      <c r="AR126" s="1"/>
      <c r="AS126" s="1"/>
      <c r="AT126" s="1"/>
      <c r="AU126" s="40" t="s">
        <v>415</v>
      </c>
      <c r="AV126" s="40" t="s">
        <v>442</v>
      </c>
      <c r="AW126" s="40" t="s">
        <v>448</v>
      </c>
      <c r="AX126" s="40">
        <v>37</v>
      </c>
      <c r="AY126" s="40">
        <v>37</v>
      </c>
      <c r="AZ126" s="69">
        <v>37</v>
      </c>
      <c r="BA126" s="1">
        <v>1</v>
      </c>
      <c r="BC126" s="14"/>
      <c r="BD126" s="14"/>
      <c r="BE126" s="14"/>
      <c r="BF126" s="14"/>
      <c r="BH126" s="1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58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</row>
    <row r="127" spans="1:192" s="47" customFormat="1">
      <c r="A127" s="43"/>
      <c r="B127" s="44" t="s">
        <v>195</v>
      </c>
      <c r="C127" s="44"/>
      <c r="D127" s="44"/>
      <c r="E127" s="44"/>
      <c r="F127" s="45"/>
      <c r="G127" s="45"/>
      <c r="H127" s="45"/>
      <c r="I127" s="45"/>
      <c r="J127" s="46"/>
      <c r="L127" s="44"/>
      <c r="M127" s="45"/>
      <c r="N127" s="45"/>
      <c r="O127" s="45"/>
      <c r="P127" s="45"/>
      <c r="Q127" s="46"/>
      <c r="S127" s="44"/>
      <c r="T127" s="45"/>
      <c r="U127" s="45"/>
      <c r="V127" s="45"/>
      <c r="W127" s="45"/>
      <c r="X127" s="46"/>
      <c r="Z127" s="44"/>
      <c r="AA127" s="45"/>
      <c r="AB127" s="45"/>
      <c r="AC127" s="45"/>
      <c r="AD127" s="45"/>
      <c r="AE127" s="46"/>
      <c r="AG127" s="44"/>
      <c r="AH127" s="45"/>
      <c r="AI127" s="45"/>
      <c r="AJ127" s="45"/>
      <c r="AK127" s="45"/>
      <c r="AL127" s="46"/>
      <c r="AU127" s="48"/>
      <c r="AV127" s="48"/>
      <c r="AW127" s="48"/>
      <c r="AX127" s="48"/>
      <c r="AY127" s="48"/>
      <c r="AZ127" s="48"/>
      <c r="BB127" s="44"/>
      <c r="BC127" s="45"/>
      <c r="BD127" s="45"/>
      <c r="BE127" s="45"/>
      <c r="BF127" s="45"/>
      <c r="BG127" s="46"/>
      <c r="BI127" s="62"/>
      <c r="BJ127" s="62"/>
      <c r="BK127" s="62"/>
      <c r="BL127" s="62"/>
      <c r="BM127" s="62"/>
      <c r="BN127" s="62"/>
      <c r="BO127" s="62"/>
      <c r="BP127" s="62"/>
      <c r="BQ127" s="62"/>
      <c r="BR127" s="62"/>
      <c r="BS127" s="62"/>
      <c r="BT127" s="62"/>
      <c r="BU127" s="62"/>
      <c r="BV127" s="62"/>
      <c r="BW127" s="62"/>
      <c r="BX127" s="62"/>
      <c r="BY127" s="62"/>
      <c r="BZ127" s="62"/>
      <c r="CA127" s="62"/>
      <c r="CB127" s="62"/>
      <c r="CC127" s="62"/>
      <c r="CD127" s="62"/>
      <c r="CE127" s="62"/>
      <c r="CF127" s="62"/>
      <c r="CG127" s="62"/>
      <c r="CH127" s="62"/>
      <c r="CI127" s="62"/>
      <c r="CJ127" s="62"/>
      <c r="CK127" s="62"/>
      <c r="CL127" s="62"/>
      <c r="CM127" s="62"/>
      <c r="CN127" s="62"/>
      <c r="CO127" s="62"/>
      <c r="CP127" s="62"/>
      <c r="CQ127" s="62"/>
      <c r="CR127" s="62"/>
      <c r="CS127" s="62"/>
      <c r="CT127" s="62"/>
      <c r="CU127" s="62"/>
      <c r="CV127" s="62"/>
      <c r="CW127" s="62"/>
      <c r="CX127" s="62"/>
      <c r="CY127" s="62"/>
      <c r="CZ127" s="62"/>
      <c r="DA127" s="62"/>
      <c r="DB127" s="59"/>
    </row>
    <row r="128" spans="1:192">
      <c r="A128" s="10">
        <v>110</v>
      </c>
      <c r="B128" s="5" t="s">
        <v>196</v>
      </c>
      <c r="C128" s="5" t="s">
        <v>197</v>
      </c>
      <c r="D128" s="5" t="s">
        <v>214</v>
      </c>
      <c r="F128" s="14"/>
      <c r="G128" s="14"/>
      <c r="H128" s="14"/>
      <c r="I128" s="14"/>
      <c r="K128" s="1"/>
      <c r="M128" s="14"/>
      <c r="N128" s="14"/>
      <c r="O128" s="14"/>
      <c r="P128" s="14"/>
      <c r="R128" s="1"/>
      <c r="T128" s="14"/>
      <c r="U128" s="14"/>
      <c r="V128" s="14"/>
      <c r="W128" s="14"/>
      <c r="Y128" s="1"/>
      <c r="AA128" s="14"/>
      <c r="AB128" s="14"/>
      <c r="AC128" s="14"/>
      <c r="AD128" s="14"/>
      <c r="AF128" s="1"/>
      <c r="AH128" s="14"/>
      <c r="AI128" s="14"/>
      <c r="AJ128" s="14"/>
      <c r="AK128" s="14"/>
      <c r="AM128" s="1"/>
      <c r="AN128" s="1"/>
      <c r="AO128" s="1"/>
      <c r="AP128" s="1"/>
      <c r="AQ128" s="1"/>
      <c r="AR128" s="1"/>
      <c r="AS128" s="1"/>
      <c r="AT128" s="1"/>
      <c r="AU128" s="40"/>
      <c r="AV128" s="40"/>
      <c r="AW128" s="40"/>
      <c r="AX128" s="40"/>
      <c r="AY128" s="40"/>
      <c r="AZ128" s="40"/>
      <c r="BA128" s="1"/>
      <c r="BC128" s="14"/>
      <c r="BD128" s="14"/>
      <c r="BE128" s="14"/>
      <c r="BF128" s="14"/>
      <c r="BH128" s="1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33"/>
      <c r="CC128" s="33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33"/>
      <c r="CQ128" s="33"/>
      <c r="CR128" s="33"/>
      <c r="CS128" s="33"/>
      <c r="CT128" s="33"/>
      <c r="CU128" s="33"/>
      <c r="CV128" s="33"/>
      <c r="CW128" s="33"/>
      <c r="CX128" s="33"/>
      <c r="CY128" s="33"/>
      <c r="CZ128" s="33"/>
      <c r="DA128" s="33"/>
      <c r="DB128" s="58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</row>
    <row r="129" spans="1:192">
      <c r="A129" s="10">
        <v>111</v>
      </c>
      <c r="B129" s="5" t="s">
        <v>198</v>
      </c>
      <c r="C129" s="5" t="s">
        <v>173</v>
      </c>
      <c r="D129" s="5" t="s">
        <v>214</v>
      </c>
      <c r="F129" s="14"/>
      <c r="G129" s="14"/>
      <c r="H129" s="14"/>
      <c r="I129" s="14"/>
      <c r="K129" s="1"/>
      <c r="M129" s="14"/>
      <c r="N129" s="14"/>
      <c r="O129" s="14"/>
      <c r="P129" s="14"/>
      <c r="R129" s="1"/>
      <c r="T129" s="14"/>
      <c r="U129" s="14"/>
      <c r="V129" s="14"/>
      <c r="W129" s="14"/>
      <c r="Y129" s="1"/>
      <c r="AA129" s="14"/>
      <c r="AB129" s="14"/>
      <c r="AC129" s="14"/>
      <c r="AD129" s="14"/>
      <c r="AF129" s="1"/>
      <c r="AH129" s="14"/>
      <c r="AI129" s="14"/>
      <c r="AJ129" s="14"/>
      <c r="AK129" s="14"/>
      <c r="AM129" s="1"/>
      <c r="AN129" s="1"/>
      <c r="AO129" s="1"/>
      <c r="AP129" s="1"/>
      <c r="AQ129" s="1"/>
      <c r="AR129" s="1"/>
      <c r="AS129" s="1"/>
      <c r="AT129" s="1"/>
      <c r="AU129" s="40"/>
      <c r="AV129" s="40"/>
      <c r="AW129" s="40"/>
      <c r="AX129" s="40"/>
      <c r="AY129" s="40"/>
      <c r="AZ129" s="40"/>
      <c r="BA129" s="1"/>
      <c r="BC129" s="14"/>
      <c r="BD129" s="14"/>
      <c r="BE129" s="14"/>
      <c r="BF129" s="14"/>
      <c r="BH129" s="1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33"/>
      <c r="CH129" s="33"/>
      <c r="CI129" s="33"/>
      <c r="CJ129" s="33"/>
      <c r="CK129" s="33"/>
      <c r="CL129" s="33"/>
      <c r="CM129" s="33"/>
      <c r="CN129" s="33"/>
      <c r="CO129" s="33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58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</row>
    <row r="130" spans="1:192">
      <c r="A130" s="10">
        <v>112</v>
      </c>
      <c r="B130" s="5" t="s">
        <v>199</v>
      </c>
      <c r="C130" s="5" t="s">
        <v>173</v>
      </c>
      <c r="D130" s="5" t="s">
        <v>214</v>
      </c>
      <c r="F130" s="14"/>
      <c r="G130" s="14"/>
      <c r="H130" s="14"/>
      <c r="I130" s="14"/>
      <c r="K130" s="1"/>
      <c r="M130" s="14"/>
      <c r="N130" s="14"/>
      <c r="O130" s="14"/>
      <c r="P130" s="14"/>
      <c r="R130" s="1"/>
      <c r="T130" s="14"/>
      <c r="U130" s="14"/>
      <c r="V130" s="14"/>
      <c r="W130" s="14"/>
      <c r="Y130" s="1"/>
      <c r="AA130" s="14"/>
      <c r="AB130" s="14"/>
      <c r="AC130" s="14"/>
      <c r="AD130" s="14"/>
      <c r="AF130" s="1"/>
      <c r="AH130" s="14"/>
      <c r="AI130" s="14"/>
      <c r="AJ130" s="14"/>
      <c r="AK130" s="14"/>
      <c r="AM130" s="1"/>
      <c r="AN130" s="1"/>
      <c r="AO130" s="1"/>
      <c r="AP130" s="1"/>
      <c r="AQ130" s="1"/>
      <c r="AR130" s="1"/>
      <c r="AS130" s="1"/>
      <c r="AT130" s="1"/>
      <c r="AU130" s="40"/>
      <c r="AV130" s="40"/>
      <c r="AW130" s="40"/>
      <c r="AX130" s="40"/>
      <c r="AY130" s="40"/>
      <c r="AZ130" s="40"/>
      <c r="BA130" s="1"/>
      <c r="BC130" s="14"/>
      <c r="BD130" s="14"/>
      <c r="BE130" s="14"/>
      <c r="BF130" s="14"/>
      <c r="BH130" s="1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  <c r="CE130" s="33"/>
      <c r="CF130" s="33"/>
      <c r="CG130" s="33"/>
      <c r="CH130" s="33"/>
      <c r="CI130" s="33"/>
      <c r="CJ130" s="33"/>
      <c r="CK130" s="33"/>
      <c r="CL130" s="33"/>
      <c r="CM130" s="33"/>
      <c r="CN130" s="33"/>
      <c r="CO130" s="33"/>
      <c r="CP130" s="33"/>
      <c r="CQ130" s="33"/>
      <c r="CR130" s="33"/>
      <c r="CS130" s="33"/>
      <c r="CT130" s="33"/>
      <c r="CU130" s="33"/>
      <c r="CV130" s="33"/>
      <c r="CW130" s="33"/>
      <c r="CX130" s="33"/>
      <c r="CY130" s="33"/>
      <c r="CZ130" s="33"/>
      <c r="DA130" s="33"/>
      <c r="DB130" s="58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</row>
    <row r="131" spans="1:192">
      <c r="A131" s="10">
        <v>113</v>
      </c>
      <c r="B131" s="5" t="s">
        <v>200</v>
      </c>
      <c r="C131" s="5" t="s">
        <v>201</v>
      </c>
      <c r="D131" s="5" t="s">
        <v>214</v>
      </c>
      <c r="F131" s="14"/>
      <c r="G131" s="14"/>
      <c r="H131" s="14"/>
      <c r="I131" s="14"/>
      <c r="K131" s="1"/>
      <c r="M131" s="14"/>
      <c r="N131" s="14"/>
      <c r="O131" s="14"/>
      <c r="P131" s="14"/>
      <c r="R131" s="1"/>
      <c r="T131" s="14"/>
      <c r="U131" s="14"/>
      <c r="V131" s="14"/>
      <c r="W131" s="14"/>
      <c r="Y131" s="1"/>
      <c r="AA131" s="14"/>
      <c r="AB131" s="14"/>
      <c r="AC131" s="14"/>
      <c r="AD131" s="14"/>
      <c r="AF131" s="1"/>
      <c r="AH131" s="14"/>
      <c r="AI131" s="14"/>
      <c r="AJ131" s="14"/>
      <c r="AK131" s="14"/>
      <c r="AM131" s="1"/>
      <c r="AN131" s="1"/>
      <c r="AO131" s="1"/>
      <c r="AP131" s="1"/>
      <c r="AQ131" s="1"/>
      <c r="AR131" s="1"/>
      <c r="AS131" s="1"/>
      <c r="AT131" s="1"/>
      <c r="AU131" s="40"/>
      <c r="AV131" s="40"/>
      <c r="AW131" s="40"/>
      <c r="AX131" s="40"/>
      <c r="AY131" s="40"/>
      <c r="AZ131" s="40"/>
      <c r="BA131" s="1"/>
      <c r="BC131" s="14"/>
      <c r="BD131" s="14"/>
      <c r="BE131" s="14"/>
      <c r="BF131" s="14"/>
      <c r="BH131" s="1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58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</row>
    <row r="132" spans="1:192" s="74" customFormat="1">
      <c r="A132" s="72"/>
      <c r="B132" s="82" t="s">
        <v>226</v>
      </c>
      <c r="F132" s="75"/>
      <c r="G132" s="75"/>
      <c r="H132" s="75"/>
      <c r="I132" s="75"/>
      <c r="M132" s="75"/>
      <c r="N132" s="75"/>
      <c r="O132" s="75"/>
      <c r="P132" s="75"/>
      <c r="T132" s="75"/>
      <c r="U132" s="75"/>
      <c r="V132" s="75"/>
      <c r="W132" s="75"/>
      <c r="AA132" s="75"/>
      <c r="AB132" s="75"/>
      <c r="AC132" s="75"/>
      <c r="AD132" s="75"/>
      <c r="AH132" s="75"/>
      <c r="AI132" s="75"/>
      <c r="AJ132" s="75"/>
      <c r="AK132" s="75"/>
      <c r="AU132" s="79"/>
      <c r="AV132" s="79"/>
      <c r="AW132" s="79"/>
      <c r="AX132" s="79"/>
      <c r="AY132" s="79"/>
      <c r="AZ132" s="79"/>
      <c r="BC132" s="75"/>
      <c r="BD132" s="75"/>
      <c r="BE132" s="75"/>
      <c r="BF132" s="75"/>
      <c r="BI132" s="80"/>
      <c r="BJ132" s="80"/>
      <c r="BK132" s="80"/>
      <c r="BL132" s="80"/>
      <c r="BM132" s="80"/>
      <c r="BN132" s="80"/>
      <c r="BO132" s="80"/>
      <c r="BP132" s="80"/>
      <c r="BQ132" s="80"/>
      <c r="BR132" s="80"/>
      <c r="BS132" s="80"/>
      <c r="BT132" s="80"/>
      <c r="BU132" s="80"/>
      <c r="BV132" s="80"/>
      <c r="BW132" s="80"/>
      <c r="BX132" s="80"/>
      <c r="BY132" s="80"/>
      <c r="BZ132" s="80"/>
      <c r="CA132" s="80"/>
      <c r="CB132" s="80"/>
      <c r="CC132" s="80"/>
      <c r="CD132" s="80"/>
      <c r="CE132" s="80"/>
      <c r="CF132" s="80"/>
      <c r="CG132" s="80"/>
      <c r="CH132" s="80"/>
      <c r="CI132" s="80"/>
      <c r="CJ132" s="80"/>
      <c r="CK132" s="80"/>
      <c r="CL132" s="80"/>
      <c r="CM132" s="80"/>
      <c r="CN132" s="80"/>
      <c r="CO132" s="80"/>
      <c r="CP132" s="80"/>
      <c r="CQ132" s="80"/>
      <c r="CR132" s="80"/>
      <c r="CS132" s="80"/>
      <c r="CT132" s="80"/>
      <c r="CU132" s="80"/>
      <c r="CV132" s="80"/>
      <c r="CW132" s="80"/>
      <c r="CX132" s="80"/>
      <c r="CY132" s="80"/>
      <c r="CZ132" s="80"/>
      <c r="DA132" s="80"/>
      <c r="DB132" s="81"/>
    </row>
    <row r="133" spans="1:192" s="44" customFormat="1">
      <c r="A133" s="43"/>
      <c r="B133" s="44" t="s">
        <v>202</v>
      </c>
      <c r="F133" s="45"/>
      <c r="G133" s="45"/>
      <c r="H133" s="45"/>
      <c r="I133" s="45"/>
      <c r="K133" s="47"/>
      <c r="M133" s="45"/>
      <c r="N133" s="45"/>
      <c r="O133" s="45"/>
      <c r="P133" s="45"/>
      <c r="R133" s="47"/>
      <c r="T133" s="45"/>
      <c r="U133" s="45"/>
      <c r="V133" s="45"/>
      <c r="W133" s="45"/>
      <c r="Y133" s="47"/>
      <c r="AA133" s="45"/>
      <c r="AB133" s="45"/>
      <c r="AC133" s="45"/>
      <c r="AD133" s="45"/>
      <c r="AF133" s="47"/>
      <c r="AH133" s="45"/>
      <c r="AI133" s="45"/>
      <c r="AJ133" s="45"/>
      <c r="AK133" s="45"/>
      <c r="AM133" s="47"/>
      <c r="AN133" s="47"/>
      <c r="AO133" s="47"/>
      <c r="AP133" s="47"/>
      <c r="AQ133" s="47"/>
      <c r="AR133" s="47"/>
      <c r="AS133" s="47"/>
      <c r="AT133" s="47"/>
      <c r="AU133" s="48"/>
      <c r="AV133" s="48"/>
      <c r="AW133" s="48"/>
      <c r="AX133" s="48"/>
      <c r="AY133" s="48"/>
      <c r="AZ133" s="48"/>
      <c r="BA133" s="47"/>
      <c r="BC133" s="45"/>
      <c r="BD133" s="45"/>
      <c r="BE133" s="45"/>
      <c r="BF133" s="45"/>
      <c r="BH133" s="47"/>
      <c r="BI133" s="64"/>
      <c r="BJ133" s="64"/>
      <c r="BK133" s="64"/>
      <c r="BL133" s="64"/>
      <c r="BM133" s="64"/>
      <c r="BN133" s="64"/>
      <c r="BO133" s="64"/>
      <c r="BP133" s="64"/>
      <c r="BQ133" s="64"/>
      <c r="BR133" s="62"/>
      <c r="BS133" s="62"/>
      <c r="BT133" s="62"/>
      <c r="BU133" s="62"/>
      <c r="BV133" s="62"/>
      <c r="BW133" s="62"/>
      <c r="BX133" s="62"/>
      <c r="BY133" s="62"/>
      <c r="BZ133" s="62"/>
      <c r="CA133" s="62"/>
      <c r="CB133" s="62"/>
      <c r="CC133" s="62"/>
      <c r="CD133" s="62"/>
      <c r="CE133" s="62"/>
      <c r="CF133" s="62"/>
      <c r="CG133" s="62"/>
      <c r="CH133" s="62"/>
      <c r="CI133" s="62"/>
      <c r="CJ133" s="62"/>
      <c r="CK133" s="62"/>
      <c r="CL133" s="62"/>
      <c r="CM133" s="62"/>
      <c r="CN133" s="62"/>
      <c r="CO133" s="62"/>
      <c r="CP133" s="62"/>
      <c r="CQ133" s="62"/>
      <c r="CR133" s="62"/>
      <c r="CS133" s="62"/>
      <c r="CT133" s="62"/>
      <c r="CU133" s="62"/>
      <c r="CV133" s="62"/>
      <c r="CW133" s="62"/>
      <c r="CX133" s="62"/>
      <c r="CY133" s="62"/>
      <c r="CZ133" s="62"/>
      <c r="DA133" s="62"/>
      <c r="DB133" s="59"/>
      <c r="DC133" s="47"/>
      <c r="DD133" s="47"/>
      <c r="DE133" s="47"/>
      <c r="DF133" s="47"/>
      <c r="DG133" s="47"/>
      <c r="DH133" s="47"/>
      <c r="DI133" s="47"/>
      <c r="DJ133" s="47"/>
      <c r="DK133" s="47"/>
      <c r="DL133" s="47"/>
      <c r="DM133" s="47"/>
      <c r="DN133" s="47"/>
      <c r="DO133" s="47"/>
      <c r="DP133" s="47"/>
      <c r="DQ133" s="47"/>
      <c r="DR133" s="47"/>
      <c r="DS133" s="47"/>
      <c r="DT133" s="47"/>
      <c r="DU133" s="47"/>
      <c r="DV133" s="47"/>
      <c r="DW133" s="47"/>
      <c r="DX133" s="47"/>
      <c r="DY133" s="47"/>
      <c r="DZ133" s="47"/>
      <c r="EA133" s="47"/>
      <c r="EB133" s="47"/>
      <c r="EC133" s="47"/>
      <c r="ED133" s="47"/>
      <c r="EE133" s="47"/>
      <c r="EF133" s="47"/>
      <c r="EG133" s="47"/>
      <c r="EH133" s="47"/>
      <c r="EI133" s="47"/>
      <c r="EJ133" s="47"/>
      <c r="EK133" s="47"/>
      <c r="EL133" s="47"/>
      <c r="EM133" s="47"/>
      <c r="EN133" s="47"/>
      <c r="EO133" s="47"/>
      <c r="EP133" s="47"/>
      <c r="EQ133" s="47"/>
      <c r="ER133" s="47"/>
      <c r="ES133" s="47"/>
      <c r="ET133" s="47"/>
      <c r="EU133" s="47"/>
      <c r="EV133" s="47"/>
      <c r="EW133" s="47"/>
      <c r="EX133" s="47"/>
      <c r="EY133" s="47"/>
      <c r="EZ133" s="47"/>
      <c r="FA133" s="47"/>
      <c r="FB133" s="47"/>
      <c r="FC133" s="47"/>
      <c r="FD133" s="47"/>
      <c r="FE133" s="47"/>
      <c r="FF133" s="47"/>
      <c r="FG133" s="47"/>
      <c r="FH133" s="47"/>
      <c r="FI133" s="47"/>
      <c r="FJ133" s="47"/>
      <c r="FK133" s="47"/>
      <c r="FL133" s="47"/>
      <c r="FM133" s="47"/>
      <c r="FN133" s="47"/>
      <c r="FO133" s="47"/>
      <c r="FP133" s="47"/>
      <c r="FQ133" s="47"/>
      <c r="FR133" s="47"/>
      <c r="FS133" s="47"/>
      <c r="FT133" s="47"/>
      <c r="FU133" s="47"/>
      <c r="FV133" s="47"/>
      <c r="FW133" s="47"/>
      <c r="FX133" s="47"/>
      <c r="FY133" s="47"/>
      <c r="FZ133" s="47"/>
      <c r="GA133" s="47"/>
      <c r="GB133" s="47"/>
      <c r="GC133" s="47"/>
      <c r="GD133" s="47"/>
      <c r="GE133" s="47"/>
      <c r="GF133" s="47"/>
      <c r="GG133" s="47"/>
      <c r="GH133" s="47"/>
      <c r="GI133" s="47"/>
      <c r="GJ133" s="47"/>
    </row>
    <row r="134" spans="1:192">
      <c r="A134" s="10">
        <v>114</v>
      </c>
      <c r="B134" s="5" t="s">
        <v>203</v>
      </c>
      <c r="C134" s="5" t="s">
        <v>204</v>
      </c>
      <c r="D134" s="5" t="s">
        <v>217</v>
      </c>
      <c r="F134" s="14"/>
      <c r="G134" s="14"/>
      <c r="H134" s="14"/>
      <c r="I134" s="14"/>
      <c r="K134" s="1"/>
      <c r="L134" s="5" t="s">
        <v>271</v>
      </c>
      <c r="M134" s="14" t="s">
        <v>272</v>
      </c>
      <c r="N134" s="14">
        <v>30315</v>
      </c>
      <c r="O134" s="14">
        <f>P134/60</f>
        <v>6.1968333333333332</v>
      </c>
      <c r="P134" s="14">
        <v>371.81</v>
      </c>
      <c r="Q134" s="37">
        <f>O134*120</f>
        <v>743.62</v>
      </c>
      <c r="R134" s="1">
        <v>1</v>
      </c>
      <c r="T134" s="14"/>
      <c r="U134" s="14"/>
      <c r="V134" s="14"/>
      <c r="W134" s="14"/>
      <c r="Y134" s="1"/>
      <c r="AA134" s="14"/>
      <c r="AB134" s="14"/>
      <c r="AC134" s="14"/>
      <c r="AD134" s="14"/>
      <c r="AF134" s="1"/>
      <c r="AH134" s="14"/>
      <c r="AI134" s="14"/>
      <c r="AJ134" s="14"/>
      <c r="AK134" s="14"/>
      <c r="AM134" s="1"/>
      <c r="AN134" s="1"/>
      <c r="AO134" s="1"/>
      <c r="AP134" s="1"/>
      <c r="AQ134" s="1"/>
      <c r="AR134" s="1"/>
      <c r="AS134" s="1"/>
      <c r="AT134" s="1"/>
      <c r="AU134" s="40"/>
      <c r="AV134" s="40"/>
      <c r="AW134" s="40"/>
      <c r="AX134" s="40"/>
      <c r="AY134" s="40"/>
      <c r="AZ134" s="40"/>
      <c r="BA134" s="1"/>
      <c r="BC134" s="14"/>
      <c r="BD134" s="14"/>
      <c r="BE134" s="14"/>
      <c r="BF134" s="14"/>
      <c r="BH134" s="1"/>
      <c r="BR134" s="33"/>
      <c r="BS134" s="33"/>
      <c r="BT134" s="33"/>
      <c r="BU134" s="33"/>
      <c r="BV134" s="33"/>
      <c r="BW134" s="33"/>
      <c r="BX134" s="33"/>
      <c r="BY134" s="33"/>
      <c r="BZ134" s="33"/>
      <c r="CA134" s="33"/>
      <c r="CB134" s="33"/>
      <c r="CC134" s="33"/>
      <c r="CD134" s="33"/>
      <c r="CE134" s="33"/>
      <c r="CF134" s="33"/>
      <c r="CG134" s="33"/>
      <c r="CH134" s="33"/>
      <c r="CI134" s="33"/>
      <c r="CJ134" s="33"/>
      <c r="CK134" s="33"/>
      <c r="CL134" s="33"/>
      <c r="CM134" s="33"/>
      <c r="CN134" s="33"/>
      <c r="CO134" s="33"/>
      <c r="CP134" s="33"/>
      <c r="CQ134" s="33"/>
      <c r="CR134" s="33"/>
      <c r="CS134" s="33"/>
      <c r="CT134" s="33"/>
      <c r="CU134" s="33"/>
      <c r="CV134" s="33"/>
      <c r="CW134" s="33"/>
      <c r="CX134" s="33"/>
      <c r="CY134" s="33"/>
      <c r="CZ134" s="33"/>
      <c r="DA134" s="33"/>
      <c r="DB134" s="58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</row>
    <row r="135" spans="1:192">
      <c r="A135" s="10">
        <v>115</v>
      </c>
      <c r="B135" s="5" t="s">
        <v>205</v>
      </c>
      <c r="C135" s="5" t="s">
        <v>206</v>
      </c>
      <c r="D135" s="5" t="s">
        <v>218</v>
      </c>
      <c r="F135" s="14"/>
      <c r="G135" s="14"/>
      <c r="H135" s="14"/>
      <c r="I135" s="14"/>
      <c r="K135" s="1"/>
      <c r="L135" s="5" t="s">
        <v>273</v>
      </c>
      <c r="M135" s="14" t="s">
        <v>272</v>
      </c>
      <c r="N135" s="14">
        <v>30305</v>
      </c>
      <c r="O135" s="14">
        <f>P135/30</f>
        <v>15.135333333333334</v>
      </c>
      <c r="P135" s="14">
        <v>454.06</v>
      </c>
      <c r="Q135" s="37">
        <f>O135*30</f>
        <v>454.06</v>
      </c>
      <c r="R135" s="1">
        <v>1</v>
      </c>
      <c r="T135" s="14"/>
      <c r="U135" s="14"/>
      <c r="V135" s="14"/>
      <c r="W135" s="14"/>
      <c r="Y135" s="1"/>
      <c r="AA135" s="14"/>
      <c r="AB135" s="14"/>
      <c r="AC135" s="14"/>
      <c r="AD135" s="14"/>
      <c r="AF135" s="1"/>
      <c r="AH135" s="14"/>
      <c r="AI135" s="14"/>
      <c r="AJ135" s="14"/>
      <c r="AK135" s="14"/>
      <c r="AM135" s="1"/>
      <c r="AN135" s="1"/>
      <c r="AO135" s="1"/>
      <c r="AP135" s="1"/>
      <c r="AQ135" s="1"/>
      <c r="AR135" s="1"/>
      <c r="AS135" s="1"/>
      <c r="AT135" s="1"/>
      <c r="AU135" s="40"/>
      <c r="AV135" s="40"/>
      <c r="AW135" s="40"/>
      <c r="AX135" s="40"/>
      <c r="AY135" s="40"/>
      <c r="AZ135" s="40"/>
      <c r="BA135" s="1"/>
      <c r="BC135" s="14"/>
      <c r="BD135" s="14"/>
      <c r="BE135" s="14"/>
      <c r="BF135" s="14"/>
      <c r="BH135" s="1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  <c r="CD135" s="33"/>
      <c r="CE135" s="33"/>
      <c r="CF135" s="33"/>
      <c r="CG135" s="33"/>
      <c r="CH135" s="33"/>
      <c r="CI135" s="33"/>
      <c r="CJ135" s="33"/>
      <c r="CK135" s="33"/>
      <c r="CL135" s="33"/>
      <c r="CM135" s="33"/>
      <c r="CN135" s="33"/>
      <c r="CO135" s="33"/>
      <c r="CP135" s="33"/>
      <c r="CQ135" s="33"/>
      <c r="CR135" s="33"/>
      <c r="CS135" s="33"/>
      <c r="CT135" s="33"/>
      <c r="CU135" s="33"/>
      <c r="CV135" s="33"/>
      <c r="CW135" s="33"/>
      <c r="CX135" s="33"/>
      <c r="CY135" s="33"/>
      <c r="CZ135" s="33"/>
      <c r="DA135" s="33"/>
      <c r="DB135" s="58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</row>
    <row r="136" spans="1:192">
      <c r="A136" s="10">
        <v>116</v>
      </c>
      <c r="B136" s="5" t="s">
        <v>207</v>
      </c>
      <c r="C136" s="5" t="s">
        <v>206</v>
      </c>
      <c r="D136" s="5" t="s">
        <v>217</v>
      </c>
      <c r="F136" s="14"/>
      <c r="G136" s="14"/>
      <c r="H136" s="14"/>
      <c r="I136" s="14"/>
      <c r="K136" s="1"/>
      <c r="L136" s="5" t="s">
        <v>271</v>
      </c>
      <c r="M136" s="14" t="s">
        <v>272</v>
      </c>
      <c r="N136" s="14">
        <v>30308</v>
      </c>
      <c r="O136" s="14">
        <f>P136/60</f>
        <v>8.5964999999999989</v>
      </c>
      <c r="P136" s="14">
        <v>515.79</v>
      </c>
      <c r="Q136" s="37">
        <f>O136*60</f>
        <v>515.79</v>
      </c>
      <c r="R136" s="1">
        <v>1</v>
      </c>
      <c r="T136" s="14"/>
      <c r="U136" s="14"/>
      <c r="V136" s="14"/>
      <c r="W136" s="14"/>
      <c r="Y136" s="1"/>
      <c r="AA136" s="14"/>
      <c r="AB136" s="14"/>
      <c r="AC136" s="14"/>
      <c r="AD136" s="14"/>
      <c r="AF136" s="1"/>
      <c r="AH136" s="14"/>
      <c r="AI136" s="14"/>
      <c r="AJ136" s="14"/>
      <c r="AK136" s="14"/>
      <c r="AM136" s="1"/>
      <c r="AN136" s="1"/>
      <c r="AO136" s="1"/>
      <c r="AP136" s="1"/>
      <c r="AQ136" s="1"/>
      <c r="AR136" s="1"/>
      <c r="AS136" s="1"/>
      <c r="AT136" s="1"/>
      <c r="AU136" s="40"/>
      <c r="AV136" s="40"/>
      <c r="AW136" s="40"/>
      <c r="AX136" s="40"/>
      <c r="AY136" s="40"/>
      <c r="AZ136" s="40"/>
      <c r="BA136" s="1"/>
      <c r="BC136" s="14"/>
      <c r="BD136" s="14"/>
      <c r="BE136" s="14"/>
      <c r="BF136" s="14"/>
      <c r="BH136" s="1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3"/>
      <c r="CC136" s="33"/>
      <c r="CD136" s="33"/>
      <c r="CE136" s="33"/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33"/>
      <c r="CQ136" s="33"/>
      <c r="CR136" s="33"/>
      <c r="CS136" s="33"/>
      <c r="CT136" s="33"/>
      <c r="CU136" s="33"/>
      <c r="CV136" s="33"/>
      <c r="CW136" s="33"/>
      <c r="CX136" s="33"/>
      <c r="CY136" s="33"/>
      <c r="CZ136" s="33"/>
      <c r="DA136" s="33"/>
      <c r="DB136" s="58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</row>
    <row r="137" spans="1:192">
      <c r="A137" s="10">
        <v>117</v>
      </c>
      <c r="B137" s="5" t="s">
        <v>208</v>
      </c>
      <c r="C137" s="5" t="s">
        <v>206</v>
      </c>
      <c r="D137" s="5" t="s">
        <v>217</v>
      </c>
      <c r="F137" s="14"/>
      <c r="G137" s="14"/>
      <c r="H137" s="14"/>
      <c r="I137" s="14"/>
      <c r="K137" s="1"/>
      <c r="L137" s="5" t="s">
        <v>273</v>
      </c>
      <c r="M137" s="14" t="s">
        <v>272</v>
      </c>
      <c r="N137" s="14">
        <v>30307</v>
      </c>
      <c r="O137" s="14">
        <f>P137/30</f>
        <v>17.677666666666667</v>
      </c>
      <c r="P137" s="14">
        <v>530.33000000000004</v>
      </c>
      <c r="Q137" s="37">
        <f>O137*30</f>
        <v>530.33000000000004</v>
      </c>
      <c r="R137" s="1">
        <v>1</v>
      </c>
      <c r="T137" s="14"/>
      <c r="U137" s="14"/>
      <c r="V137" s="14"/>
      <c r="W137" s="14"/>
      <c r="Y137" s="1"/>
      <c r="AA137" s="14"/>
      <c r="AB137" s="14"/>
      <c r="AC137" s="14"/>
      <c r="AD137" s="14"/>
      <c r="AF137" s="1"/>
      <c r="AH137" s="14"/>
      <c r="AI137" s="14"/>
      <c r="AJ137" s="14"/>
      <c r="AK137" s="14"/>
      <c r="AM137" s="1"/>
      <c r="AN137" s="1"/>
      <c r="AO137" s="1"/>
      <c r="AP137" s="1"/>
      <c r="AQ137" s="1"/>
      <c r="AR137" s="1"/>
      <c r="AS137" s="1"/>
      <c r="AT137" s="1"/>
      <c r="AU137" s="40"/>
      <c r="AV137" s="40"/>
      <c r="AW137" s="40"/>
      <c r="AX137" s="40"/>
      <c r="AY137" s="40"/>
      <c r="AZ137" s="40"/>
      <c r="BA137" s="1"/>
      <c r="BC137" s="14"/>
      <c r="BD137" s="14"/>
      <c r="BE137" s="14"/>
      <c r="BF137" s="14"/>
      <c r="BH137" s="1"/>
      <c r="BI137" s="67"/>
      <c r="BJ137" s="67"/>
      <c r="BK137" s="67"/>
      <c r="BL137" s="67"/>
      <c r="BM137" s="67"/>
      <c r="BN137" s="67"/>
      <c r="BO137" s="67"/>
      <c r="BP137" s="67"/>
      <c r="BQ137" s="67"/>
      <c r="BR137" s="68"/>
      <c r="BS137" s="68"/>
      <c r="BT137" s="68"/>
      <c r="BU137" s="68"/>
      <c r="BV137" s="68"/>
      <c r="BW137" s="68"/>
      <c r="BX137" s="68"/>
      <c r="BY137" s="68"/>
      <c r="BZ137" s="68"/>
      <c r="CA137" s="68"/>
      <c r="CB137" s="68"/>
      <c r="CC137" s="68"/>
      <c r="CD137" s="68"/>
      <c r="CE137" s="68"/>
      <c r="CF137" s="68"/>
      <c r="CG137" s="68"/>
      <c r="CH137" s="68"/>
      <c r="CI137" s="68"/>
      <c r="CJ137" s="68"/>
      <c r="CK137" s="68"/>
      <c r="CL137" s="68"/>
      <c r="CM137" s="68"/>
      <c r="CN137" s="68"/>
      <c r="CO137" s="68"/>
      <c r="CP137" s="68"/>
      <c r="CQ137" s="68"/>
      <c r="CR137" s="68"/>
      <c r="CS137" s="68"/>
      <c r="CT137" s="68"/>
      <c r="CU137" s="68"/>
      <c r="CV137" s="68"/>
      <c r="CW137" s="68"/>
      <c r="CX137" s="68"/>
      <c r="CY137" s="68"/>
      <c r="CZ137" s="68"/>
      <c r="DA137" s="68"/>
      <c r="DB137" s="58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</row>
    <row r="138" spans="1:192" s="29" customFormat="1" ht="16.5" thickBot="1">
      <c r="A138" s="97"/>
      <c r="B138" s="97"/>
      <c r="C138" s="97"/>
      <c r="D138" s="97"/>
      <c r="E138" s="97"/>
      <c r="F138" s="97"/>
      <c r="G138" s="97"/>
      <c r="H138" s="97"/>
      <c r="I138" s="57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65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33"/>
      <c r="CC138" s="33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33"/>
      <c r="CQ138" s="33"/>
      <c r="CR138" s="33"/>
      <c r="CS138" s="33"/>
      <c r="CT138" s="33"/>
      <c r="CU138" s="33"/>
      <c r="CV138" s="33"/>
      <c r="CW138" s="33"/>
      <c r="CX138" s="33"/>
      <c r="CY138" s="33"/>
      <c r="CZ138" s="33"/>
      <c r="DA138" s="33"/>
      <c r="DB138" s="33"/>
      <c r="DC138" s="33"/>
      <c r="DD138" s="33"/>
      <c r="DE138" s="33"/>
      <c r="DF138" s="33"/>
      <c r="DG138" s="33"/>
      <c r="DH138" s="33"/>
      <c r="DI138" s="33"/>
      <c r="DJ138" s="33"/>
      <c r="DK138" s="33"/>
      <c r="DL138" s="33"/>
      <c r="DM138" s="33"/>
      <c r="DN138" s="33"/>
      <c r="DO138" s="33"/>
      <c r="DP138" s="33"/>
      <c r="DQ138" s="33"/>
      <c r="DR138" s="33"/>
      <c r="DS138" s="33"/>
      <c r="DT138" s="33"/>
      <c r="DU138" s="33"/>
      <c r="DV138" s="33"/>
      <c r="DW138" s="33"/>
      <c r="DX138" s="33"/>
      <c r="DY138" s="33"/>
      <c r="DZ138" s="33"/>
      <c r="EA138" s="33"/>
      <c r="EB138" s="33"/>
      <c r="EC138" s="33"/>
      <c r="ED138" s="33"/>
      <c r="EE138" s="33"/>
      <c r="EF138" s="33"/>
      <c r="EG138" s="33"/>
      <c r="EH138" s="33"/>
      <c r="EI138" s="33"/>
      <c r="EJ138" s="33"/>
      <c r="EK138" s="33"/>
      <c r="EL138" s="33"/>
      <c r="EM138" s="33"/>
      <c r="EN138" s="33"/>
      <c r="EO138" s="33"/>
      <c r="EP138" s="33"/>
      <c r="EQ138" s="33"/>
      <c r="ER138" s="33"/>
      <c r="ES138" s="33"/>
      <c r="ET138" s="33"/>
      <c r="EU138" s="33"/>
      <c r="EV138" s="33"/>
      <c r="EW138" s="33"/>
      <c r="EX138" s="33"/>
      <c r="EY138" s="33"/>
      <c r="EZ138" s="33"/>
      <c r="FA138" s="33"/>
      <c r="FB138" s="33"/>
      <c r="FC138" s="33"/>
      <c r="FD138" s="33"/>
      <c r="FE138" s="33"/>
      <c r="FF138" s="33"/>
      <c r="FG138" s="33"/>
      <c r="FH138" s="33"/>
      <c r="FI138" s="33"/>
      <c r="FJ138" s="33"/>
      <c r="FK138" s="33"/>
      <c r="FL138" s="33"/>
      <c r="FM138" s="33"/>
      <c r="FN138" s="33"/>
      <c r="FO138" s="33"/>
      <c r="FP138" s="33"/>
      <c r="FQ138" s="33"/>
      <c r="FR138" s="33"/>
      <c r="FS138" s="33"/>
      <c r="FT138" s="33"/>
      <c r="FU138" s="33"/>
      <c r="FV138" s="33"/>
      <c r="FW138" s="33"/>
      <c r="FX138" s="33"/>
      <c r="FY138" s="33"/>
      <c r="FZ138" s="33"/>
      <c r="GA138" s="33"/>
      <c r="GB138" s="33"/>
      <c r="GC138" s="33"/>
      <c r="GD138" s="33"/>
      <c r="GE138" s="33"/>
      <c r="GF138" s="33"/>
      <c r="GG138" s="33"/>
      <c r="GH138" s="33"/>
      <c r="GI138" s="33"/>
      <c r="GJ138" s="33"/>
    </row>
    <row r="139" spans="1:192" s="29" customFormat="1" ht="16.5" thickBot="1">
      <c r="A139" s="100"/>
      <c r="B139" s="103" t="s">
        <v>450</v>
      </c>
      <c r="BH139" s="66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3"/>
      <c r="CC139" s="33"/>
      <c r="CD139" s="33"/>
      <c r="CE139" s="33"/>
      <c r="CF139" s="33"/>
      <c r="CG139" s="33"/>
      <c r="CH139" s="33"/>
      <c r="CI139" s="33"/>
      <c r="CJ139" s="33"/>
      <c r="CK139" s="33"/>
      <c r="CL139" s="33"/>
      <c r="CM139" s="33"/>
      <c r="CN139" s="33"/>
      <c r="CO139" s="33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33"/>
      <c r="DJ139" s="33"/>
      <c r="DK139" s="33"/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V139" s="33"/>
      <c r="DW139" s="33"/>
      <c r="DX139" s="33"/>
      <c r="DY139" s="33"/>
      <c r="DZ139" s="33"/>
      <c r="EA139" s="33"/>
      <c r="EB139" s="33"/>
      <c r="EC139" s="33"/>
      <c r="ED139" s="33"/>
      <c r="EE139" s="33"/>
      <c r="EF139" s="33"/>
      <c r="EG139" s="33"/>
      <c r="EH139" s="33"/>
      <c r="EI139" s="33"/>
      <c r="EJ139" s="33"/>
      <c r="EK139" s="33"/>
      <c r="EL139" s="33"/>
      <c r="EM139" s="33"/>
      <c r="EN139" s="33"/>
      <c r="EO139" s="33"/>
      <c r="EP139" s="33"/>
      <c r="EQ139" s="33"/>
      <c r="ER139" s="33"/>
      <c r="ES139" s="33"/>
      <c r="ET139" s="33"/>
      <c r="EU139" s="33"/>
      <c r="EV139" s="33"/>
      <c r="EW139" s="33"/>
      <c r="EX139" s="33"/>
      <c r="EY139" s="33"/>
      <c r="EZ139" s="33"/>
      <c r="FA139" s="33"/>
      <c r="FB139" s="33"/>
      <c r="FC139" s="33"/>
      <c r="FD139" s="33"/>
      <c r="FE139" s="33"/>
      <c r="FF139" s="33"/>
      <c r="FG139" s="33"/>
      <c r="FH139" s="33"/>
      <c r="FI139" s="33"/>
      <c r="FJ139" s="33"/>
      <c r="FK139" s="33"/>
      <c r="FL139" s="33"/>
      <c r="FM139" s="33"/>
      <c r="FN139" s="33"/>
      <c r="FO139" s="33"/>
      <c r="FP139" s="33"/>
      <c r="FQ139" s="33"/>
      <c r="FR139" s="33"/>
      <c r="FS139" s="33"/>
      <c r="FT139" s="33"/>
      <c r="FU139" s="33"/>
      <c r="FV139" s="33"/>
      <c r="FW139" s="33"/>
      <c r="FX139" s="33"/>
      <c r="FY139" s="33"/>
      <c r="FZ139" s="33"/>
      <c r="GA139" s="33"/>
      <c r="GB139" s="33"/>
      <c r="GC139" s="33"/>
      <c r="GD139" s="33"/>
      <c r="GE139" s="33"/>
      <c r="GF139" s="33"/>
      <c r="GG139" s="33"/>
      <c r="GH139" s="33"/>
      <c r="GI139" s="33"/>
      <c r="GJ139" s="33"/>
    </row>
    <row r="140" spans="1:192" s="29" customFormat="1" ht="16.5" thickBot="1">
      <c r="A140" s="28"/>
      <c r="B140" s="103"/>
      <c r="BH140" s="66"/>
      <c r="BR140" s="33"/>
      <c r="BS140" s="33"/>
      <c r="BT140" s="33"/>
      <c r="BU140" s="33"/>
      <c r="BV140" s="33"/>
      <c r="BW140" s="33"/>
      <c r="BX140" s="33"/>
      <c r="BY140" s="33"/>
      <c r="BZ140" s="33"/>
      <c r="CA140" s="33"/>
      <c r="CB140" s="33"/>
      <c r="CC140" s="33"/>
      <c r="CD140" s="33"/>
      <c r="CE140" s="33"/>
      <c r="CF140" s="33"/>
      <c r="CG140" s="33"/>
      <c r="CH140" s="33"/>
      <c r="CI140" s="33"/>
      <c r="CJ140" s="33"/>
      <c r="CK140" s="33"/>
      <c r="CL140" s="33"/>
      <c r="CM140" s="33"/>
      <c r="CN140" s="33"/>
      <c r="CO140" s="33"/>
      <c r="CP140" s="33"/>
      <c r="CQ140" s="33"/>
      <c r="CR140" s="33"/>
      <c r="CS140" s="33"/>
      <c r="CT140" s="33"/>
      <c r="CU140" s="33"/>
      <c r="CV140" s="33"/>
      <c r="CW140" s="33"/>
      <c r="CX140" s="33"/>
      <c r="CY140" s="33"/>
      <c r="CZ140" s="33"/>
      <c r="DA140" s="33"/>
      <c r="DB140" s="33"/>
      <c r="DC140" s="33"/>
      <c r="DD140" s="33"/>
      <c r="DE140" s="33"/>
      <c r="DF140" s="33"/>
      <c r="DG140" s="33"/>
      <c r="DH140" s="33"/>
      <c r="DI140" s="33"/>
      <c r="DJ140" s="33"/>
      <c r="DK140" s="33"/>
      <c r="DL140" s="33"/>
      <c r="DM140" s="33"/>
      <c r="DN140" s="33"/>
      <c r="DO140" s="33"/>
      <c r="DP140" s="33"/>
      <c r="DQ140" s="33"/>
      <c r="DR140" s="33"/>
      <c r="DS140" s="33"/>
      <c r="DT140" s="33"/>
      <c r="DU140" s="33"/>
      <c r="DV140" s="33"/>
      <c r="DW140" s="33"/>
      <c r="DX140" s="33"/>
      <c r="DY140" s="33"/>
      <c r="DZ140" s="33"/>
      <c r="EA140" s="33"/>
      <c r="EB140" s="33"/>
      <c r="EC140" s="33"/>
      <c r="ED140" s="33"/>
      <c r="EE140" s="33"/>
      <c r="EF140" s="33"/>
      <c r="EG140" s="33"/>
      <c r="EH140" s="33"/>
      <c r="EI140" s="33"/>
      <c r="EJ140" s="33"/>
      <c r="EK140" s="33"/>
      <c r="EL140" s="33"/>
      <c r="EM140" s="33"/>
      <c r="EN140" s="33"/>
      <c r="EO140" s="33"/>
      <c r="EP140" s="33"/>
      <c r="EQ140" s="33"/>
      <c r="ER140" s="33"/>
      <c r="ES140" s="33"/>
      <c r="ET140" s="33"/>
      <c r="EU140" s="33"/>
      <c r="EV140" s="33"/>
      <c r="EW140" s="33"/>
      <c r="EX140" s="33"/>
      <c r="EY140" s="33"/>
      <c r="EZ140" s="33"/>
      <c r="FA140" s="33"/>
      <c r="FB140" s="33"/>
      <c r="FC140" s="33"/>
      <c r="FD140" s="33"/>
      <c r="FE140" s="33"/>
      <c r="FF140" s="33"/>
      <c r="FG140" s="33"/>
      <c r="FH140" s="33"/>
      <c r="FI140" s="33"/>
      <c r="FJ140" s="33"/>
      <c r="FK140" s="33"/>
      <c r="FL140" s="33"/>
      <c r="FM140" s="33"/>
      <c r="FN140" s="33"/>
      <c r="FO140" s="33"/>
      <c r="FP140" s="33"/>
      <c r="FQ140" s="33"/>
      <c r="FR140" s="33"/>
      <c r="FS140" s="33"/>
      <c r="FT140" s="33"/>
      <c r="FU140" s="33"/>
      <c r="FV140" s="33"/>
      <c r="FW140" s="33"/>
      <c r="FX140" s="33"/>
      <c r="FY140" s="33"/>
      <c r="FZ140" s="33"/>
      <c r="GA140" s="33"/>
      <c r="GB140" s="33"/>
      <c r="GC140" s="33"/>
      <c r="GD140" s="33"/>
      <c r="GE140" s="33"/>
      <c r="GF140" s="33"/>
      <c r="GG140" s="33"/>
      <c r="GH140" s="33"/>
      <c r="GI140" s="33"/>
      <c r="GJ140" s="33"/>
    </row>
    <row r="141" spans="1:192" s="29" customFormat="1" ht="16.5" thickBot="1">
      <c r="A141" s="101"/>
      <c r="B141" s="103" t="s">
        <v>451</v>
      </c>
      <c r="BH141" s="66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33"/>
      <c r="CH141" s="33"/>
      <c r="CI141" s="33"/>
      <c r="CJ141" s="33"/>
      <c r="CK141" s="33"/>
      <c r="CL141" s="33"/>
      <c r="CM141" s="33"/>
      <c r="CN141" s="33"/>
      <c r="CO141" s="33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33"/>
      <c r="DJ141" s="33"/>
      <c r="DK141" s="33"/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V141" s="33"/>
      <c r="DW141" s="33"/>
      <c r="DX141" s="33"/>
      <c r="DY141" s="33"/>
      <c r="DZ141" s="33"/>
      <c r="EA141" s="33"/>
      <c r="EB141" s="33"/>
      <c r="EC141" s="33"/>
      <c r="ED141" s="33"/>
      <c r="EE141" s="33"/>
      <c r="EF141" s="33"/>
      <c r="EG141" s="33"/>
      <c r="EH141" s="33"/>
      <c r="EI141" s="33"/>
      <c r="EJ141" s="33"/>
      <c r="EK141" s="33"/>
      <c r="EL141" s="33"/>
      <c r="EM141" s="33"/>
      <c r="EN141" s="33"/>
      <c r="EO141" s="33"/>
      <c r="EP141" s="33"/>
      <c r="EQ141" s="33"/>
      <c r="ER141" s="33"/>
      <c r="ES141" s="33"/>
      <c r="ET141" s="33"/>
      <c r="EU141" s="33"/>
      <c r="EV141" s="33"/>
      <c r="EW141" s="33"/>
      <c r="EX141" s="33"/>
      <c r="EY141" s="33"/>
      <c r="EZ141" s="33"/>
      <c r="FA141" s="33"/>
      <c r="FB141" s="33"/>
      <c r="FC141" s="33"/>
      <c r="FD141" s="33"/>
      <c r="FE141" s="33"/>
      <c r="FF141" s="33"/>
      <c r="FG141" s="33"/>
      <c r="FH141" s="33"/>
      <c r="FI141" s="33"/>
      <c r="FJ141" s="33"/>
      <c r="FK141" s="33"/>
      <c r="FL141" s="33"/>
      <c r="FM141" s="33"/>
      <c r="FN141" s="33"/>
      <c r="FO141" s="33"/>
      <c r="FP141" s="33"/>
      <c r="FQ141" s="33"/>
      <c r="FR141" s="33"/>
      <c r="FS141" s="33"/>
      <c r="FT141" s="33"/>
      <c r="FU141" s="33"/>
      <c r="FV141" s="33"/>
      <c r="FW141" s="33"/>
      <c r="FX141" s="33"/>
      <c r="FY141" s="33"/>
      <c r="FZ141" s="33"/>
      <c r="GA141" s="33"/>
      <c r="GB141" s="33"/>
      <c r="GC141" s="33"/>
      <c r="GD141" s="33"/>
      <c r="GE141" s="33"/>
      <c r="GF141" s="33"/>
      <c r="GG141" s="33"/>
      <c r="GH141" s="33"/>
      <c r="GI141" s="33"/>
      <c r="GJ141" s="33"/>
    </row>
    <row r="142" spans="1:192" s="29" customFormat="1" ht="16.5" thickBot="1">
      <c r="A142" s="28"/>
      <c r="B142" s="103"/>
      <c r="BH142" s="66"/>
      <c r="BR142" s="33"/>
      <c r="BS142" s="33"/>
      <c r="BT142" s="33"/>
      <c r="BU142" s="33"/>
      <c r="BV142" s="33"/>
      <c r="BW142" s="33"/>
      <c r="BX142" s="33"/>
      <c r="BY142" s="33"/>
      <c r="BZ142" s="33"/>
      <c r="CA142" s="33"/>
      <c r="CB142" s="33"/>
      <c r="CC142" s="33"/>
      <c r="CD142" s="33"/>
      <c r="CE142" s="33"/>
      <c r="CF142" s="33"/>
      <c r="CG142" s="33"/>
      <c r="CH142" s="33"/>
      <c r="CI142" s="33"/>
      <c r="CJ142" s="33"/>
      <c r="CK142" s="33"/>
      <c r="CL142" s="33"/>
      <c r="CM142" s="33"/>
      <c r="CN142" s="33"/>
      <c r="CO142" s="33"/>
      <c r="CP142" s="33"/>
      <c r="CQ142" s="33"/>
      <c r="CR142" s="33"/>
      <c r="CS142" s="33"/>
      <c r="CT142" s="33"/>
      <c r="CU142" s="33"/>
      <c r="CV142" s="33"/>
      <c r="CW142" s="33"/>
      <c r="CX142" s="33"/>
      <c r="CY142" s="33"/>
      <c r="CZ142" s="33"/>
      <c r="DA142" s="33"/>
      <c r="DB142" s="33"/>
      <c r="DC142" s="33"/>
      <c r="DD142" s="33"/>
      <c r="DE142" s="33"/>
      <c r="DF142" s="33"/>
      <c r="DG142" s="33"/>
      <c r="DH142" s="33"/>
      <c r="DI142" s="33"/>
      <c r="DJ142" s="33"/>
      <c r="DK142" s="33"/>
      <c r="DL142" s="33"/>
      <c r="DM142" s="33"/>
      <c r="DN142" s="33"/>
      <c r="DO142" s="33"/>
      <c r="DP142" s="33"/>
      <c r="DQ142" s="33"/>
      <c r="DR142" s="33"/>
      <c r="DS142" s="33"/>
      <c r="DT142" s="33"/>
      <c r="DU142" s="33"/>
      <c r="DV142" s="33"/>
      <c r="DW142" s="33"/>
      <c r="DX142" s="33"/>
      <c r="DY142" s="33"/>
      <c r="DZ142" s="33"/>
      <c r="EA142" s="33"/>
      <c r="EB142" s="33"/>
      <c r="EC142" s="33"/>
      <c r="ED142" s="33"/>
      <c r="EE142" s="33"/>
      <c r="EF142" s="33"/>
      <c r="EG142" s="33"/>
      <c r="EH142" s="33"/>
      <c r="EI142" s="33"/>
      <c r="EJ142" s="33"/>
      <c r="EK142" s="33"/>
      <c r="EL142" s="33"/>
      <c r="EM142" s="33"/>
      <c r="EN142" s="33"/>
      <c r="EO142" s="33"/>
      <c r="EP142" s="33"/>
      <c r="EQ142" s="33"/>
      <c r="ER142" s="33"/>
      <c r="ES142" s="33"/>
      <c r="ET142" s="33"/>
      <c r="EU142" s="33"/>
      <c r="EV142" s="33"/>
      <c r="EW142" s="33"/>
      <c r="EX142" s="33"/>
      <c r="EY142" s="33"/>
      <c r="EZ142" s="33"/>
      <c r="FA142" s="33"/>
      <c r="FB142" s="33"/>
      <c r="FC142" s="33"/>
      <c r="FD142" s="33"/>
      <c r="FE142" s="33"/>
      <c r="FF142" s="33"/>
      <c r="FG142" s="33"/>
      <c r="FH142" s="33"/>
      <c r="FI142" s="33"/>
      <c r="FJ142" s="33"/>
      <c r="FK142" s="33"/>
      <c r="FL142" s="33"/>
      <c r="FM142" s="33"/>
      <c r="FN142" s="33"/>
      <c r="FO142" s="33"/>
      <c r="FP142" s="33"/>
      <c r="FQ142" s="33"/>
      <c r="FR142" s="33"/>
      <c r="FS142" s="33"/>
      <c r="FT142" s="33"/>
      <c r="FU142" s="33"/>
      <c r="FV142" s="33"/>
      <c r="FW142" s="33"/>
      <c r="FX142" s="33"/>
      <c r="FY142" s="33"/>
      <c r="FZ142" s="33"/>
      <c r="GA142" s="33"/>
      <c r="GB142" s="33"/>
      <c r="GC142" s="33"/>
      <c r="GD142" s="33"/>
      <c r="GE142" s="33"/>
      <c r="GF142" s="33"/>
      <c r="GG142" s="33"/>
      <c r="GH142" s="33"/>
      <c r="GI142" s="33"/>
      <c r="GJ142" s="33"/>
    </row>
    <row r="143" spans="1:192" s="29" customFormat="1" ht="16.5" thickBot="1">
      <c r="A143" s="102"/>
      <c r="B143" s="103" t="s">
        <v>452</v>
      </c>
      <c r="BH143" s="66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33"/>
      <c r="CC143" s="33"/>
      <c r="CD143" s="33"/>
      <c r="CE143" s="33"/>
      <c r="CF143" s="33"/>
      <c r="CG143" s="33"/>
      <c r="CH143" s="33"/>
      <c r="CI143" s="33"/>
      <c r="CJ143" s="33"/>
      <c r="CK143" s="33"/>
      <c r="CL143" s="33"/>
      <c r="CM143" s="33"/>
      <c r="CN143" s="33"/>
      <c r="CO143" s="33"/>
      <c r="CP143" s="33"/>
      <c r="CQ143" s="33"/>
      <c r="CR143" s="33"/>
      <c r="CS143" s="33"/>
      <c r="CT143" s="33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33"/>
      <c r="DJ143" s="33"/>
      <c r="DK143" s="33"/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V143" s="33"/>
      <c r="DW143" s="33"/>
      <c r="DX143" s="33"/>
      <c r="DY143" s="33"/>
      <c r="DZ143" s="33"/>
      <c r="EA143" s="33"/>
      <c r="EB143" s="33"/>
      <c r="EC143" s="33"/>
      <c r="ED143" s="33"/>
      <c r="EE143" s="33"/>
      <c r="EF143" s="33"/>
      <c r="EG143" s="33"/>
      <c r="EH143" s="33"/>
      <c r="EI143" s="33"/>
      <c r="EJ143" s="33"/>
      <c r="EK143" s="33"/>
      <c r="EL143" s="33"/>
      <c r="EM143" s="33"/>
      <c r="EN143" s="33"/>
      <c r="EO143" s="33"/>
      <c r="EP143" s="33"/>
      <c r="EQ143" s="33"/>
      <c r="ER143" s="33"/>
      <c r="ES143" s="33"/>
      <c r="ET143" s="33"/>
      <c r="EU143" s="33"/>
      <c r="EV143" s="33"/>
      <c r="EW143" s="33"/>
      <c r="EX143" s="33"/>
      <c r="EY143" s="33"/>
      <c r="EZ143" s="33"/>
      <c r="FA143" s="33"/>
      <c r="FB143" s="33"/>
      <c r="FC143" s="33"/>
      <c r="FD143" s="33"/>
      <c r="FE143" s="33"/>
      <c r="FF143" s="33"/>
      <c r="FG143" s="33"/>
      <c r="FH143" s="33"/>
      <c r="FI143" s="33"/>
      <c r="FJ143" s="33"/>
      <c r="FK143" s="33"/>
      <c r="FL143" s="33"/>
      <c r="FM143" s="33"/>
      <c r="FN143" s="33"/>
      <c r="FO143" s="33"/>
      <c r="FP143" s="33"/>
      <c r="FQ143" s="33"/>
      <c r="FR143" s="33"/>
      <c r="FS143" s="33"/>
      <c r="FT143" s="33"/>
      <c r="FU143" s="33"/>
      <c r="FV143" s="33"/>
      <c r="FW143" s="33"/>
      <c r="FX143" s="33"/>
      <c r="FY143" s="33"/>
      <c r="FZ143" s="33"/>
      <c r="GA143" s="33"/>
      <c r="GB143" s="33"/>
      <c r="GC143" s="33"/>
      <c r="GD143" s="33"/>
      <c r="GE143" s="33"/>
      <c r="GF143" s="33"/>
      <c r="GG143" s="33"/>
      <c r="GH143" s="33"/>
      <c r="GI143" s="33"/>
      <c r="GJ143" s="33"/>
    </row>
    <row r="144" spans="1:192" s="29" customFormat="1">
      <c r="A144" s="28"/>
      <c r="BH144" s="66"/>
    </row>
    <row r="145" spans="1:60" s="29" customFormat="1">
      <c r="A145" s="28"/>
      <c r="BH145" s="66"/>
    </row>
    <row r="146" spans="1:60" s="29" customFormat="1">
      <c r="A146" s="28"/>
      <c r="BH146" s="66"/>
    </row>
    <row r="147" spans="1:60" s="29" customFormat="1">
      <c r="A147" s="28"/>
      <c r="BH147" s="66"/>
    </row>
    <row r="148" spans="1:60" s="29" customFormat="1">
      <c r="A148" s="28"/>
      <c r="BH148" s="66"/>
    </row>
    <row r="149" spans="1:60" s="29" customFormat="1">
      <c r="A149" s="28"/>
      <c r="BH149" s="66"/>
    </row>
    <row r="150" spans="1:60" s="29" customFormat="1">
      <c r="A150" s="28"/>
      <c r="BH150" s="66"/>
    </row>
    <row r="151" spans="1:60" s="29" customFormat="1">
      <c r="A151" s="28"/>
      <c r="BH151" s="66"/>
    </row>
    <row r="152" spans="1:60" s="29" customFormat="1">
      <c r="A152" s="28"/>
      <c r="BH152" s="66"/>
    </row>
    <row r="153" spans="1:60" s="29" customFormat="1">
      <c r="A153" s="28"/>
      <c r="BH153" s="66"/>
    </row>
    <row r="154" spans="1:60" s="29" customFormat="1">
      <c r="A154" s="28"/>
      <c r="BH154" s="66"/>
    </row>
    <row r="155" spans="1:60" s="29" customFormat="1">
      <c r="A155" s="28"/>
      <c r="BH155" s="66"/>
    </row>
    <row r="156" spans="1:60" s="29" customFormat="1">
      <c r="A156" s="28"/>
      <c r="BH156" s="66"/>
    </row>
    <row r="157" spans="1:60" s="29" customFormat="1">
      <c r="A157" s="28"/>
      <c r="BH157" s="66"/>
    </row>
    <row r="158" spans="1:60" s="29" customFormat="1">
      <c r="A158" s="28"/>
      <c r="BH158" s="66"/>
    </row>
    <row r="159" spans="1:60" s="29" customFormat="1">
      <c r="A159" s="28"/>
      <c r="BH159" s="66"/>
    </row>
    <row r="160" spans="1:60" s="29" customFormat="1">
      <c r="A160" s="28"/>
      <c r="BH160" s="66"/>
    </row>
    <row r="161" spans="1:60" s="29" customFormat="1">
      <c r="A161" s="28"/>
      <c r="BH161" s="66"/>
    </row>
    <row r="162" spans="1:60" s="29" customFormat="1">
      <c r="A162" s="28"/>
      <c r="BH162" s="66"/>
    </row>
    <row r="163" spans="1:60" s="29" customFormat="1">
      <c r="A163" s="28"/>
      <c r="BH163" s="66"/>
    </row>
    <row r="164" spans="1:60" s="29" customFormat="1">
      <c r="A164" s="28"/>
      <c r="BH164" s="66"/>
    </row>
    <row r="165" spans="1:60" s="29" customFormat="1">
      <c r="A165" s="28"/>
      <c r="BH165" s="66"/>
    </row>
    <row r="166" spans="1:60" s="29" customFormat="1">
      <c r="A166" s="28"/>
      <c r="BH166" s="66"/>
    </row>
    <row r="167" spans="1:60" s="29" customFormat="1">
      <c r="A167" s="28"/>
      <c r="BH167" s="66"/>
    </row>
    <row r="168" spans="1:60" s="29" customFormat="1">
      <c r="A168" s="28"/>
      <c r="BH168" s="66"/>
    </row>
    <row r="169" spans="1:60" s="29" customFormat="1">
      <c r="A169" s="28"/>
      <c r="BH169" s="66"/>
    </row>
    <row r="170" spans="1:60" s="29" customFormat="1">
      <c r="A170" s="28"/>
      <c r="BH170" s="66"/>
    </row>
    <row r="171" spans="1:60" s="29" customFormat="1">
      <c r="A171" s="28"/>
      <c r="BH171" s="66"/>
    </row>
    <row r="172" spans="1:60" s="29" customFormat="1">
      <c r="A172" s="28"/>
      <c r="BH172" s="66"/>
    </row>
    <row r="173" spans="1:60" s="29" customFormat="1">
      <c r="A173" s="28"/>
      <c r="BH173" s="66"/>
    </row>
    <row r="174" spans="1:60" s="29" customFormat="1">
      <c r="A174" s="28"/>
      <c r="BH174" s="66"/>
    </row>
    <row r="175" spans="1:60" s="29" customFormat="1">
      <c r="A175" s="28"/>
      <c r="BH175" s="66"/>
    </row>
    <row r="176" spans="1:60" s="29" customFormat="1">
      <c r="A176" s="28"/>
      <c r="BH176" s="66"/>
    </row>
    <row r="177" spans="1:106" s="29" customFormat="1">
      <c r="A177" s="28"/>
      <c r="BH177" s="66"/>
    </row>
    <row r="178" spans="1:106" s="29" customFormat="1">
      <c r="A178" s="28"/>
      <c r="BH178" s="66"/>
    </row>
    <row r="179" spans="1:106" s="29" customFormat="1">
      <c r="A179" s="28"/>
      <c r="BH179" s="66"/>
    </row>
    <row r="180" spans="1:106" s="29" customFormat="1">
      <c r="A180" s="28"/>
      <c r="BH180" s="66"/>
    </row>
    <row r="181" spans="1:106" s="29" customFormat="1">
      <c r="A181" s="28"/>
      <c r="BH181" s="66"/>
    </row>
    <row r="182" spans="1:106" s="29" customFormat="1">
      <c r="A182" s="28"/>
      <c r="BH182" s="66"/>
    </row>
    <row r="183" spans="1:106" s="29" customFormat="1">
      <c r="A183" s="28"/>
      <c r="BH183" s="66"/>
    </row>
    <row r="184" spans="1:106" s="29" customFormat="1">
      <c r="A184" s="28"/>
      <c r="BH184" s="66"/>
    </row>
    <row r="185" spans="1:106" s="56" customFormat="1">
      <c r="A185" s="55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9"/>
      <c r="CJ185" s="29"/>
      <c r="CK185" s="29"/>
      <c r="CL185" s="29"/>
      <c r="CM185" s="29"/>
      <c r="CN185" s="29"/>
      <c r="CO185" s="29"/>
      <c r="CP185" s="29"/>
      <c r="CQ185" s="29"/>
      <c r="CR185" s="29"/>
      <c r="CS185" s="29"/>
      <c r="CT185" s="29"/>
      <c r="CU185" s="29"/>
      <c r="CV185" s="29"/>
      <c r="CW185" s="29"/>
      <c r="CX185" s="29"/>
      <c r="CY185" s="29"/>
      <c r="CZ185" s="29"/>
      <c r="DA185" s="29"/>
      <c r="DB185" s="60"/>
    </row>
  </sheetData>
  <sheetProtection selectLockedCells="1" selectUnlockedCells="1"/>
  <mergeCells count="9">
    <mergeCell ref="AN1:AT1"/>
    <mergeCell ref="AU1:BA1"/>
    <mergeCell ref="BB1:BH1"/>
    <mergeCell ref="A1:J1"/>
    <mergeCell ref="A138:H138"/>
    <mergeCell ref="L1:R1"/>
    <mergeCell ref="S1:Y1"/>
    <mergeCell ref="Z1:AF1"/>
    <mergeCell ref="AG1:AM1"/>
  </mergeCells>
  <phoneticPr fontId="0" type="noConversion"/>
  <pageMargins left="0.75" right="0.75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клинична л-рия</vt:lpstr>
      <vt:lpstr>'клинична л-рия'!Област_печат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 Milanova</dc:creator>
  <cp:lastModifiedBy>Elizabet Milanova</cp:lastModifiedBy>
  <dcterms:created xsi:type="dcterms:W3CDTF">2020-05-30T20:10:32Z</dcterms:created>
  <dcterms:modified xsi:type="dcterms:W3CDTF">2020-11-10T12:50:18Z</dcterms:modified>
</cp:coreProperties>
</file>