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631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125" i="1" l="1"/>
  <c r="P124" i="1"/>
  <c r="P123" i="1"/>
  <c r="P122" i="1"/>
  <c r="P121" i="1"/>
  <c r="P120" i="1"/>
  <c r="P119" i="1"/>
  <c r="P118" i="1"/>
  <c r="P117" i="1"/>
  <c r="P116" i="1"/>
  <c r="P114" i="1"/>
  <c r="P30" i="1"/>
  <c r="P29" i="1"/>
  <c r="P28" i="1"/>
  <c r="AS108" i="1" l="1"/>
  <c r="AS107" i="1"/>
  <c r="AS106" i="1"/>
  <c r="AS104" i="1"/>
  <c r="AS103" i="1"/>
  <c r="AS99" i="1"/>
  <c r="AS98" i="1"/>
  <c r="AS97" i="1"/>
  <c r="AS95" i="1"/>
  <c r="AS93" i="1"/>
  <c r="AS92" i="1"/>
  <c r="AS91" i="1"/>
  <c r="AS90" i="1"/>
  <c r="AS88" i="1"/>
  <c r="AS86" i="1"/>
  <c r="AS85" i="1"/>
  <c r="AS83" i="1"/>
  <c r="AS80" i="1"/>
  <c r="AS79" i="1"/>
  <c r="AS78" i="1"/>
  <c r="AS77" i="1"/>
  <c r="AS76" i="1"/>
  <c r="AS75" i="1"/>
  <c r="AS74" i="1"/>
  <c r="AS71" i="1"/>
  <c r="AS58" i="1"/>
  <c r="AS57" i="1"/>
  <c r="AS56" i="1"/>
  <c r="AS55" i="1"/>
  <c r="AS53" i="1"/>
  <c r="AS52" i="1"/>
  <c r="AS51" i="1"/>
  <c r="AS50" i="1"/>
  <c r="AS49" i="1"/>
  <c r="AS48" i="1"/>
  <c r="AS47" i="1"/>
  <c r="X34" i="1"/>
  <c r="W34" i="1"/>
  <c r="X30" i="1"/>
  <c r="W30" i="1"/>
  <c r="X29" i="1"/>
  <c r="W29" i="1"/>
  <c r="X28" i="1"/>
  <c r="W28" i="1"/>
  <c r="H150" i="1" l="1"/>
  <c r="J150" i="1" s="1"/>
  <c r="H149" i="1"/>
  <c r="J149" i="1" s="1"/>
  <c r="H148" i="1"/>
  <c r="J148" i="1" s="1"/>
  <c r="H147" i="1"/>
  <c r="J147" i="1" s="1"/>
  <c r="H146" i="1"/>
  <c r="J146" i="1" s="1"/>
  <c r="H145" i="1"/>
  <c r="J145" i="1" s="1"/>
  <c r="J144" i="1"/>
  <c r="J143" i="1"/>
  <c r="H143" i="1"/>
  <c r="J142" i="1"/>
  <c r="H142" i="1"/>
  <c r="J41" i="1"/>
  <c r="H41" i="1"/>
  <c r="J40" i="1"/>
  <c r="H40" i="1"/>
  <c r="J39" i="1"/>
  <c r="H39" i="1"/>
  <c r="J38" i="1"/>
  <c r="H38" i="1"/>
  <c r="J36" i="1"/>
  <c r="H36" i="1"/>
  <c r="H26" i="1"/>
  <c r="J26" i="1" s="1"/>
  <c r="J25" i="1"/>
  <c r="H25" i="1"/>
  <c r="H24" i="1"/>
  <c r="H23" i="1"/>
  <c r="H22" i="1"/>
  <c r="J22" i="1" s="1"/>
  <c r="H21" i="1"/>
  <c r="J21" i="1" s="1"/>
  <c r="H19" i="1"/>
  <c r="J19" i="1" s="1"/>
  <c r="H18" i="1"/>
  <c r="J18" i="1" s="1"/>
  <c r="H17" i="1"/>
  <c r="J17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H8" i="1"/>
  <c r="J8" i="1" s="1"/>
  <c r="H7" i="1"/>
  <c r="J7" i="1" s="1"/>
</calcChain>
</file>

<file path=xl/sharedStrings.xml><?xml version="1.0" encoding="utf-8"?>
<sst xmlns="http://schemas.openxmlformats.org/spreadsheetml/2006/main" count="889" uniqueCount="386">
  <si>
    <t>№</t>
  </si>
  <si>
    <t>Н А И М Е Н О В А Н И Е</t>
  </si>
  <si>
    <t xml:space="preserve">Прогнозен разход на продукта за 1 година </t>
  </si>
  <si>
    <t>Мерна единица</t>
  </si>
  <si>
    <t xml:space="preserve">І. КОНСУМАТИВИ И РЕАКТИВИ ЗА МИКРОБИОЛОГИЧНА ЛАБОРАТОРИЯ </t>
  </si>
  <si>
    <t>АПИ Суспеншън Медиум (5 мл) </t>
  </si>
  <si>
    <t>1 кут</t>
  </si>
  <si>
    <t>1кут-100амп.</t>
  </si>
  <si>
    <t>АПИ NaCl 0.85 % Медиум (2 мл) </t>
  </si>
  <si>
    <t>ВП А + ВП Б реагент </t>
  </si>
  <si>
    <t>1 опак</t>
  </si>
  <si>
    <t>1опак-   2амп</t>
  </si>
  <si>
    <t>НИТ 1 + НИТ 2 реагент </t>
  </si>
  <si>
    <t>НИН х 2 </t>
  </si>
  <si>
    <t>1 опак.</t>
  </si>
  <si>
    <t>ФБ </t>
  </si>
  <si>
    <t>ЗИМ Б х2 </t>
  </si>
  <si>
    <t>ЗИМ А х2 </t>
  </si>
  <si>
    <t xml:space="preserve"> ПИЗ х2 </t>
  </si>
  <si>
    <t>Мануални API галерии</t>
  </si>
  <si>
    <t>АПИ Кандида </t>
  </si>
  <si>
    <t>10стр10среди</t>
  </si>
  <si>
    <t>АПИ НХ </t>
  </si>
  <si>
    <t>АПИ Корине </t>
  </si>
  <si>
    <t>12стр  24ср.</t>
  </si>
  <si>
    <t>Готови петрита с хранителни среди</t>
  </si>
  <si>
    <t>Колумбия агар + 5% овнешка кръв </t>
  </si>
  <si>
    <t>1300 петрита</t>
  </si>
  <si>
    <t>1 кут.-20 петр.</t>
  </si>
  <si>
    <t>Мюлер Хинтон 2 + 5% конска кръв </t>
  </si>
  <si>
    <t>200 петрита</t>
  </si>
  <si>
    <t>Шоколадов агар с изовиталекс</t>
  </si>
  <si>
    <t>240 петрита</t>
  </si>
  <si>
    <t>Шоколадов агар с изовиталекс и бацитрацин</t>
  </si>
  <si>
    <t>260  петрита</t>
  </si>
  <si>
    <t>Кандида ИД 2 </t>
  </si>
  <si>
    <t>40 петрита</t>
  </si>
  <si>
    <t>ЦПС ИД 3 </t>
  </si>
  <si>
    <t>Имунохроматографски тестове</t>
  </si>
  <si>
    <t>Имунохроматографски тест за определяне на Кампилобактер във фецес</t>
  </si>
  <si>
    <t>12 оп.</t>
  </si>
  <si>
    <t>1опак-20 теста</t>
  </si>
  <si>
    <t>Имунохроматографски тест за определяне на Клостридиум дифисиле /токсин А и В/</t>
  </si>
  <si>
    <t>6 опак.</t>
  </si>
  <si>
    <t>Имунохроматографски тестове за определяне на рота вируси</t>
  </si>
  <si>
    <t>1520 тест.</t>
  </si>
  <si>
    <t xml:space="preserve">Четворен бърз тест - касета за детекция на
Рота/Адено/Астро/Норовируси от фецес 
</t>
  </si>
  <si>
    <t>2 опак.</t>
  </si>
  <si>
    <t>Бърз тест за HIV 1/2 (индивидуално опакован тест ) - детекция на антитела в проби от орални течности, капилярна кръв, серум и плазма. Отчитане на резултата до 20 минути; чувствителност ≥99,99%; специфичност ≥ 99,99%; СЕ маркиран</t>
  </si>
  <si>
    <t xml:space="preserve">1 оп </t>
  </si>
  <si>
    <t>1опак-25 теста</t>
  </si>
  <si>
    <t>Ориентиращи тестове</t>
  </si>
  <si>
    <t>Тест за идентификация на Treponema palidum</t>
  </si>
  <si>
    <t>1кут-50 теста</t>
  </si>
  <si>
    <t>Реактиви за мануално оцветяване по Грам</t>
  </si>
  <si>
    <t>Колор Грам 2, кит </t>
  </si>
  <si>
    <t>2 кут</t>
  </si>
  <si>
    <t>1кут4по420мл.</t>
  </si>
  <si>
    <t>Други реактиви</t>
  </si>
  <si>
    <t>ИД колор Каталаза </t>
  </si>
  <si>
    <t>1опак-100теста</t>
  </si>
  <si>
    <t>ОНПГ </t>
  </si>
  <si>
    <t>1опак-30теста</t>
  </si>
  <si>
    <t>Цефиназа </t>
  </si>
  <si>
    <t>1опак-50диска</t>
  </si>
  <si>
    <t>Оксидаза реагент (0,75 мл) </t>
  </si>
  <si>
    <t>1опак-50амп.</t>
  </si>
  <si>
    <t>Оптохин тест </t>
  </si>
  <si>
    <t>4 опак.</t>
  </si>
  <si>
    <t>1 кут.-25теста.</t>
  </si>
  <si>
    <t>Бързи слайд тестове за идентификация</t>
  </si>
  <si>
    <t>Meningitis</t>
  </si>
  <si>
    <t>Слайдекс менингит-кит 5 </t>
  </si>
  <si>
    <t>1 кут.-30теста..</t>
  </si>
  <si>
    <t xml:space="preserve">Антибиотични дискове </t>
  </si>
  <si>
    <t>Ампицилин  АМР- 10</t>
  </si>
  <si>
    <t>500 диска</t>
  </si>
  <si>
    <t>1опак -50 диска</t>
  </si>
  <si>
    <t>Ампицилин  АМР  2</t>
  </si>
  <si>
    <t>200   диска</t>
  </si>
  <si>
    <t xml:space="preserve">Амоксицилин 25 </t>
  </si>
  <si>
    <t>100   диска</t>
  </si>
  <si>
    <t xml:space="preserve">Цефалотин  CF30  </t>
  </si>
  <si>
    <t>Хлорамфеникол С 30</t>
  </si>
  <si>
    <t>200 диска</t>
  </si>
  <si>
    <t>Цефалексин 30</t>
  </si>
  <si>
    <t xml:space="preserve">Колистин 10 </t>
  </si>
  <si>
    <t>100 диска</t>
  </si>
  <si>
    <t>Карбеницилин CAR 100</t>
  </si>
  <si>
    <t>Клиндамицин  CD 2</t>
  </si>
  <si>
    <t>500   диска</t>
  </si>
  <si>
    <t xml:space="preserve">Цефазолин 30 </t>
  </si>
  <si>
    <t xml:space="preserve">Цефокситин 30 </t>
  </si>
  <si>
    <t>Доксициклин  30</t>
  </si>
  <si>
    <t xml:space="preserve">Цефиксим  CFM 5 </t>
  </si>
  <si>
    <t>300 диска</t>
  </si>
  <si>
    <t>Кларитромицин CLR 15</t>
  </si>
  <si>
    <t>Еритромицин  Е 15</t>
  </si>
  <si>
    <t xml:space="preserve">Fusidic Acid 10 </t>
  </si>
  <si>
    <t>50   диска</t>
  </si>
  <si>
    <t>Нитрофурантоин  F/M 100</t>
  </si>
  <si>
    <t>250 диска</t>
  </si>
  <si>
    <t>Гентамицин GN 10</t>
  </si>
  <si>
    <t>Гентамицин  GN   30</t>
  </si>
  <si>
    <t xml:space="preserve">Канамицин 30 </t>
  </si>
  <si>
    <t>Налидиксова к-на  NA 30</t>
  </si>
  <si>
    <t xml:space="preserve">Тейкопланин  TEC 30 </t>
  </si>
  <si>
    <t>Амикацин  АК -30</t>
  </si>
  <si>
    <t>300   диска</t>
  </si>
  <si>
    <t>Цефуроксим  СХМ 30</t>
  </si>
  <si>
    <t>Цефотаксим     CTX 5</t>
  </si>
  <si>
    <t xml:space="preserve">Цефотаксим/Клав.кис. </t>
  </si>
  <si>
    <t xml:space="preserve">Тикарцилин TIC-75 </t>
  </si>
  <si>
    <t>Оксацилин  ОХ 1</t>
  </si>
  <si>
    <t>Пеницилин  G     P 1IU</t>
  </si>
  <si>
    <t>Пеницилин  G     P 10IU</t>
  </si>
  <si>
    <t>Нетилмицин 30</t>
  </si>
  <si>
    <t>Рифампин  RP 5</t>
  </si>
  <si>
    <t>Пиперацилин  PRL 30</t>
  </si>
  <si>
    <t>Пиперацилин   PRL 100</t>
  </si>
  <si>
    <t xml:space="preserve">Амоксицилин/клав. киселина  AMC 30 </t>
  </si>
  <si>
    <t>Амоксицилин /клав.киселина АМС 3 /2-1 mg /</t>
  </si>
  <si>
    <t xml:space="preserve">Цефоперазон 30 </t>
  </si>
  <si>
    <t>Астреонам ATM 30</t>
  </si>
  <si>
    <t xml:space="preserve">Цефтазидим  CAZ 10  </t>
  </si>
  <si>
    <t xml:space="preserve">Цефтазидим CAZ  30  </t>
  </si>
  <si>
    <t xml:space="preserve">Цефтазидим/ Клав. кис. </t>
  </si>
  <si>
    <t xml:space="preserve">Норфлоксацин  NOR 10 </t>
  </si>
  <si>
    <t xml:space="preserve">Далфопристин/Кинупристин 15 </t>
  </si>
  <si>
    <t>Меропенем  MRP 10</t>
  </si>
  <si>
    <t xml:space="preserve">Линезолид 30 </t>
  </si>
  <si>
    <t>Имипенем IMI 10</t>
  </si>
  <si>
    <t>Тобрамицин     TOB 10</t>
  </si>
  <si>
    <t>Офлоксацин  OFL 5</t>
  </si>
  <si>
    <t>Тетрациклин  ТЕ 30</t>
  </si>
  <si>
    <t>Сулфаметоксазол+ТриметопримSXT  25 (1.25+23.75)</t>
  </si>
  <si>
    <t>Ванкомицин  VA 5</t>
  </si>
  <si>
    <t>Азитромицин AZM 15</t>
  </si>
  <si>
    <t xml:space="preserve">Цефепим 30 </t>
  </si>
  <si>
    <t>Мупироцин MUP 10</t>
  </si>
  <si>
    <t xml:space="preserve">Полимиксин Б 300  </t>
  </si>
  <si>
    <t>50  диска</t>
  </si>
  <si>
    <t xml:space="preserve">Пиперацилин /тазобактам TZP 36 (30+6) </t>
  </si>
  <si>
    <t>Ципрофлоксацин CIP 5</t>
  </si>
  <si>
    <t>Левофлоксацин     LEV 5</t>
  </si>
  <si>
    <t>Фосфомицин FF 200</t>
  </si>
  <si>
    <t>Тигециклин  TGC 15</t>
  </si>
  <si>
    <t xml:space="preserve">Пефлоксацин  PEF5 </t>
  </si>
  <si>
    <t>Цефтриаксон     CRO 30</t>
  </si>
  <si>
    <t>600 диска</t>
  </si>
  <si>
    <t>Азлоцилин  AZL 75</t>
  </si>
  <si>
    <t xml:space="preserve">Стрептомицин С 50 </t>
  </si>
  <si>
    <t>Среди за Бактек</t>
  </si>
  <si>
    <t>Бактек ПЕД среда за хемокултури (50)</t>
  </si>
  <si>
    <t>1 кут -50 бутилки</t>
  </si>
  <si>
    <t>Други консумативи и тестове</t>
  </si>
  <si>
    <t>Стерилни връхчета за автоматична пипета                    - обем 200 мкл                                                         - обем 1000 мкл</t>
  </si>
  <si>
    <t>1000 бр</t>
  </si>
  <si>
    <t>1опак.- 20 тест.</t>
  </si>
  <si>
    <t>Стерилни йозета за еднократна употреба</t>
  </si>
  <si>
    <t>500 бр</t>
  </si>
  <si>
    <t>1 опак-1 бр</t>
  </si>
  <si>
    <t>Автоматична пипета с обем от 20 до 200 мкл</t>
  </si>
  <si>
    <t>1 бр</t>
  </si>
  <si>
    <t>Стерилни тампони за гърлени секрети с чупещо се рамо</t>
  </si>
  <si>
    <t>50 бр</t>
  </si>
  <si>
    <t>на бройка</t>
  </si>
  <si>
    <t>Стерилни петрита 60 мм</t>
  </si>
  <si>
    <t>500бр</t>
  </si>
  <si>
    <t>1кут</t>
  </si>
  <si>
    <t>Стерилни петрита 90 мм</t>
  </si>
  <si>
    <t>4580бр</t>
  </si>
  <si>
    <t>1кут-600 бр</t>
  </si>
  <si>
    <t>Стерилен тампон с дървена дръжка</t>
  </si>
  <si>
    <t>3200бр</t>
  </si>
  <si>
    <t>1кут-500 бр</t>
  </si>
  <si>
    <t>Предметни стъкла без матиран край</t>
  </si>
  <si>
    <t>1кут-50 бр</t>
  </si>
  <si>
    <t>Предметни стъкла с матиран край</t>
  </si>
  <si>
    <t>Епруветки нестерилни 10 мл</t>
  </si>
  <si>
    <t>3000бр</t>
  </si>
  <si>
    <t>Епруветки стерилни 4 мл</t>
  </si>
  <si>
    <t>1000бр</t>
  </si>
  <si>
    <t xml:space="preserve">1опак -100 бр </t>
  </si>
  <si>
    <t>Епруветки стерилни 10 мл</t>
  </si>
  <si>
    <t>Йозета бримка никел хром26Ga 2.3.4.5 мм</t>
  </si>
  <si>
    <t>10 бр</t>
  </si>
  <si>
    <t>Дръжки за йозе-бримка-150мм.175мм</t>
  </si>
  <si>
    <t>2 бр</t>
  </si>
  <si>
    <t>Сухи хранителни среди</t>
  </si>
  <si>
    <t>Агар агар</t>
  </si>
  <si>
    <t>1опак-500гр</t>
  </si>
  <si>
    <t>Мюлер Хинтон агар</t>
  </si>
  <si>
    <t>База за кръвен агар</t>
  </si>
  <si>
    <t>Левин</t>
  </si>
  <si>
    <t>МакКонки агар + кристал виолет </t>
  </si>
  <si>
    <t>Дезоксихолат -цитрат лактоза агар</t>
  </si>
  <si>
    <t>Клиглер</t>
  </si>
  <si>
    <t>Селенитов бульон</t>
  </si>
  <si>
    <t xml:space="preserve">Обикновен агар </t>
  </si>
  <si>
    <t>Обикновен бульон</t>
  </si>
  <si>
    <t>Тод</t>
  </si>
  <si>
    <t>Урея</t>
  </si>
  <si>
    <t>Консумативи за апарат  VITEK 2</t>
  </si>
  <si>
    <t>AST-GP67 22226  Designed for Staph ,Enterococcus,GBS</t>
  </si>
  <si>
    <t>1 кут.-20 бр</t>
  </si>
  <si>
    <t>AST-GP68 22231  Designed for S. Pneumo</t>
  </si>
  <si>
    <t xml:space="preserve">AST-GP70 22340  Designed for Staph ,Enterococcus,GBS </t>
  </si>
  <si>
    <t>AST- P576  22216  Designed for S.pneumo</t>
  </si>
  <si>
    <t>AST- P586 22276  Designed for Enterococcus and GBS</t>
  </si>
  <si>
    <t>AST-N215 413065 repiaces №117,22290</t>
  </si>
  <si>
    <t>AST-GN73 413404 repiaces GN29, 22266,GN30 ,22267,GN51  412101</t>
  </si>
  <si>
    <t>GP  P 8 0032  CE</t>
  </si>
  <si>
    <t>3 кут</t>
  </si>
  <si>
    <t>GN P 12 0634 CE</t>
  </si>
  <si>
    <t>Предлагана опаковка</t>
  </si>
  <si>
    <t>Фирма производител</t>
  </si>
  <si>
    <t>Каталожен №</t>
  </si>
  <si>
    <t>Цена на 1ml/1бр./1 литър без ДДС в лева</t>
  </si>
  <si>
    <t>Цена на  предлагана опаковка без ДДС</t>
  </si>
  <si>
    <t>Цена за разход за 1 година</t>
  </si>
  <si>
    <t>МЕДИКЛИМ</t>
  </si>
  <si>
    <t>МЕДИЦИНСКА ТЕХНИКА ИНЖЕНЕРИНГ</t>
  </si>
  <si>
    <t>ДИАСИСТЕМС</t>
  </si>
  <si>
    <t>ДИАХИМ</t>
  </si>
  <si>
    <t>ЕЛТА 90 М</t>
  </si>
  <si>
    <t>ЕЛПАК ЛИЗИНГ</t>
  </si>
  <si>
    <t>100 ампули</t>
  </si>
  <si>
    <t>bioMerieux</t>
  </si>
  <si>
    <t>2 ампули</t>
  </si>
  <si>
    <t>2х2 ампули</t>
  </si>
  <si>
    <t>10 теста</t>
  </si>
  <si>
    <t>12 теста</t>
  </si>
  <si>
    <t>20 петри</t>
  </si>
  <si>
    <t>4х240 мл</t>
  </si>
  <si>
    <t>2х5 мл</t>
  </si>
  <si>
    <t>30 диска</t>
  </si>
  <si>
    <t>50 диска</t>
  </si>
  <si>
    <t>50 амп. х 0.75</t>
  </si>
  <si>
    <t>20 карти</t>
  </si>
  <si>
    <t>Biognost/Хърватска</t>
  </si>
  <si>
    <t>CAM010B</t>
  </si>
  <si>
    <t>TODY LABORATORIES/
Румъния</t>
  </si>
  <si>
    <t>C62RT1015</t>
  </si>
  <si>
    <t>ROAD020</t>
  </si>
  <si>
    <t>Aptaca/Италия</t>
  </si>
  <si>
    <t xml:space="preserve">1001/E/SG/CS  </t>
  </si>
  <si>
    <t>BIOSIGMA/Италия</t>
  </si>
  <si>
    <t>ABS131HPA</t>
  </si>
  <si>
    <t>6200/SG/CS</t>
  </si>
  <si>
    <t>101/SG</t>
  </si>
  <si>
    <t>5100/SG/CS</t>
  </si>
  <si>
    <t>VBS655/A</t>
  </si>
  <si>
    <t>VBS656</t>
  </si>
  <si>
    <t>6005/C</t>
  </si>
  <si>
    <t>10170/SG</t>
  </si>
  <si>
    <t>10361/SG</t>
  </si>
  <si>
    <t>20 теста</t>
  </si>
  <si>
    <t>Monlab</t>
  </si>
  <si>
    <t>MO-804023</t>
  </si>
  <si>
    <t>MO-10003</t>
  </si>
  <si>
    <t>OG Biotech</t>
  </si>
  <si>
    <t>GCROA-402a</t>
  </si>
  <si>
    <t>25 теста</t>
  </si>
  <si>
    <t>Orient Gene</t>
  </si>
  <si>
    <t>GCSYP-402</t>
  </si>
  <si>
    <t>20 бр./оп.</t>
  </si>
  <si>
    <t>Диахим ЕАД</t>
  </si>
  <si>
    <t>21 бр./оп.</t>
  </si>
  <si>
    <t>22 бр./оп.</t>
  </si>
  <si>
    <t>23 бр./оп.</t>
  </si>
  <si>
    <t>24 бр./оп.</t>
  </si>
  <si>
    <t>25 бр./оп.</t>
  </si>
  <si>
    <t>20 петри/оп.</t>
  </si>
  <si>
    <t>Liofilchem, Италия</t>
  </si>
  <si>
    <t>20 т/оп</t>
  </si>
  <si>
    <t>Certes, Испания</t>
  </si>
  <si>
    <t>CA820001V</t>
  </si>
  <si>
    <t>CD882001V</t>
  </si>
  <si>
    <t>R820001V</t>
  </si>
  <si>
    <t>RG862001V</t>
  </si>
  <si>
    <t xml:space="preserve">30 теста </t>
  </si>
  <si>
    <t>Oxoid, Англия</t>
  </si>
  <si>
    <t>R30859602</t>
  </si>
  <si>
    <t>50 бр./оп.</t>
  </si>
  <si>
    <t>CT0003B</t>
  </si>
  <si>
    <t>СТ0002В</t>
  </si>
  <si>
    <t>CT0061B</t>
  </si>
  <si>
    <t>CT0010B</t>
  </si>
  <si>
    <t>CT0013B</t>
  </si>
  <si>
    <t>CT0007B</t>
  </si>
  <si>
    <t>CT0017B</t>
  </si>
  <si>
    <t>CT0064B</t>
  </si>
  <si>
    <t>CT0011B</t>
  </si>
  <si>
    <t>CT0119B</t>
  </si>
  <si>
    <t>CT0018B</t>
  </si>
  <si>
    <t>CT0653B</t>
  </si>
  <si>
    <t>CT0693B</t>
  </si>
  <si>
    <t>CT0020B</t>
  </si>
  <si>
    <t>CT0023B</t>
  </si>
  <si>
    <t>CT0034B</t>
  </si>
  <si>
    <t>CT0024B</t>
  </si>
  <si>
    <t>CT0072B</t>
  </si>
  <si>
    <t>CT0026B</t>
  </si>
  <si>
    <t>CT0031B</t>
  </si>
  <si>
    <t>CT0647B</t>
  </si>
  <si>
    <t>CT0107B</t>
  </si>
  <si>
    <t>CT0127B</t>
  </si>
  <si>
    <t>CT0407B</t>
  </si>
  <si>
    <t>CT0167B</t>
  </si>
  <si>
    <t>CT0159B</t>
  </si>
  <si>
    <t>CT0152B</t>
  </si>
  <si>
    <t>CT0043B</t>
  </si>
  <si>
    <t>CT0225B</t>
  </si>
  <si>
    <t>CT0207B</t>
  </si>
  <si>
    <t>CT1619B</t>
  </si>
  <si>
    <t>CT0199B</t>
  </si>
  <si>
    <t>CT0223B</t>
  </si>
  <si>
    <t>CT0538B</t>
  </si>
  <si>
    <t>CT0193B</t>
  </si>
  <si>
    <t>CT0264B</t>
  </si>
  <si>
    <t>CT1629B</t>
  </si>
  <si>
    <t>CT0412B</t>
  </si>
  <si>
    <t>CT0434B</t>
  </si>
  <si>
    <t>CT1644B</t>
  </si>
  <si>
    <t>CT0774B</t>
  </si>
  <si>
    <t>CT1650B</t>
  </si>
  <si>
    <t>CT0455B</t>
  </si>
  <si>
    <t>CT0056B</t>
  </si>
  <si>
    <t>CT0446B</t>
  </si>
  <si>
    <t>CT0054B</t>
  </si>
  <si>
    <t>CT0052B</t>
  </si>
  <si>
    <t>CT0188B</t>
  </si>
  <si>
    <t>CT0906B</t>
  </si>
  <si>
    <t>CT0771B</t>
  </si>
  <si>
    <t>CT0523B</t>
  </si>
  <si>
    <t>CT0044B</t>
  </si>
  <si>
    <t>CT1616B</t>
  </si>
  <si>
    <t>CT0425B</t>
  </si>
  <si>
    <t>CT1587B</t>
  </si>
  <si>
    <t>CT1841B</t>
  </si>
  <si>
    <t>CT0661B</t>
  </si>
  <si>
    <t>CT0417B</t>
  </si>
  <si>
    <t>CT0047B</t>
  </si>
  <si>
    <t>опаковка 50 диска</t>
  </si>
  <si>
    <t>BIOMAXIMA, Полша</t>
  </si>
  <si>
    <t>E110122</t>
  </si>
  <si>
    <t>E110129</t>
  </si>
  <si>
    <t>E110132</t>
  </si>
  <si>
    <t>E113012</t>
  </si>
  <si>
    <t>E113016</t>
  </si>
  <si>
    <t>E113132</t>
  </si>
  <si>
    <t xml:space="preserve"> E113114</t>
  </si>
  <si>
    <t>E113022</t>
  </si>
  <si>
    <t>E113054</t>
  </si>
  <si>
    <t>E113133</t>
  </si>
  <si>
    <t>E111412</t>
  </si>
  <si>
    <t>E113064</t>
  </si>
  <si>
    <t>E111515</t>
  </si>
  <si>
    <t>E111606</t>
  </si>
  <si>
    <t>E111614</t>
  </si>
  <si>
    <t>E111434</t>
  </si>
  <si>
    <t>E111816</t>
  </si>
  <si>
    <t>E111618</t>
  </si>
  <si>
    <t>E111616</t>
  </si>
  <si>
    <t>E113055</t>
  </si>
  <si>
    <t>E115629</t>
  </si>
  <si>
    <t>E113013</t>
  </si>
  <si>
    <t>E111433</t>
  </si>
  <si>
    <t>E111352</t>
  </si>
  <si>
    <t>E110107</t>
  </si>
  <si>
    <t>E110913</t>
  </si>
  <si>
    <t>E112020</t>
  </si>
  <si>
    <t>E112010</t>
  </si>
  <si>
    <t xml:space="preserve"> E112028</t>
  </si>
  <si>
    <t>E110145</t>
  </si>
  <si>
    <t>E113002</t>
  </si>
  <si>
    <t>E113142</t>
  </si>
  <si>
    <t>E110106</t>
  </si>
  <si>
    <t>E112056</t>
  </si>
  <si>
    <t>E111634</t>
  </si>
  <si>
    <t>E113056</t>
  </si>
  <si>
    <t xml:space="preserve">Таблица с класиране на ценови предложения на участниците в обществена поръчка с предмет: "Периодични доставки на медицински консумативи и реактиви за нуждите на микробиологична лаборатории на СБАЛИПБ „Проф. Иван Киров” ЕАД </t>
  </si>
  <si>
    <t>- 1-во място</t>
  </si>
  <si>
    <t>2-ро място</t>
  </si>
  <si>
    <t>3-то място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</si>
</sst>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лв&quot;"/>
  </numFmts>
  <fonts count="18">
    <font>
      <sz val="10"/>
      <name val="Arial"/>
      <family val="2"/>
      <charset val="204"/>
    </font>
    <font>
      <sz val="11"/>
      <color indexed="8"/>
      <name val="Czcionka tekstu podstawowego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</font>
    <font>
      <sz val="10"/>
      <name val="Arial"/>
      <family val="2"/>
      <charset val="204"/>
    </font>
    <font>
      <sz val="20"/>
      <name val="Times New Roman"/>
      <family val="1"/>
      <charset val="204"/>
    </font>
    <font>
      <sz val="9"/>
      <name val="Arial"/>
      <family val="2"/>
      <charset val="204"/>
    </font>
    <font>
      <sz val="9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FFFF00"/>
        <bgColor indexed="26"/>
      </patternFill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19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/>
    <xf numFmtId="0" fontId="4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wrapText="1"/>
    </xf>
    <xf numFmtId="0" fontId="2" fillId="0" borderId="0" xfId="3" applyFont="1" applyAlignment="1">
      <alignment vertical="center"/>
    </xf>
    <xf numFmtId="0" fontId="2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/>
    <xf numFmtId="0" fontId="2" fillId="2" borderId="2" xfId="3" applyFont="1" applyFill="1" applyBorder="1" applyAlignment="1">
      <alignment vertical="center"/>
    </xf>
    <xf numFmtId="0" fontId="4" fillId="2" borderId="2" xfId="3" applyFont="1" applyFill="1" applyBorder="1" applyAlignment="1"/>
    <xf numFmtId="0" fontId="7" fillId="2" borderId="2" xfId="3" applyFont="1" applyFill="1" applyBorder="1" applyAlignment="1">
      <alignment horizontal="left" vertical="center"/>
    </xf>
    <xf numFmtId="0" fontId="2" fillId="2" borderId="2" xfId="3" applyFont="1" applyFill="1" applyBorder="1" applyAlignment="1"/>
    <xf numFmtId="0" fontId="2" fillId="2" borderId="3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left" vertical="center" wrapText="1"/>
    </xf>
    <xf numFmtId="0" fontId="2" fillId="2" borderId="2" xfId="3" applyFont="1" applyFill="1" applyBorder="1" applyAlignment="1">
      <alignment vertical="center" wrapText="1"/>
    </xf>
    <xf numFmtId="0" fontId="2" fillId="2" borderId="2" xfId="3" applyFont="1" applyFill="1" applyBorder="1" applyAlignment="1">
      <alignment wrapText="1"/>
    </xf>
    <xf numFmtId="0" fontId="2" fillId="2" borderId="2" xfId="3" applyNumberFormat="1" applyFont="1" applyFill="1" applyBorder="1" applyAlignment="1" applyProtection="1">
      <alignment horizontal="left" vertical="center" wrapText="1"/>
    </xf>
    <xf numFmtId="0" fontId="2" fillId="2" borderId="3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vertical="center" wrapText="1"/>
    </xf>
    <xf numFmtId="0" fontId="2" fillId="2" borderId="2" xfId="3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2" fillId="2" borderId="4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/>
    </xf>
    <xf numFmtId="0" fontId="2" fillId="2" borderId="4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1" fontId="2" fillId="2" borderId="2" xfId="3" applyNumberFormat="1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2" xfId="0" applyFont="1" applyBorder="1"/>
    <xf numFmtId="49" fontId="2" fillId="2" borderId="2" xfId="3" applyNumberFormat="1" applyFont="1" applyFill="1" applyBorder="1" applyAlignment="1">
      <alignment horizontal="left" vertical="center"/>
    </xf>
    <xf numFmtId="0" fontId="8" fillId="2" borderId="2" xfId="3" applyFont="1" applyFill="1" applyBorder="1" applyAlignment="1">
      <alignment vertical="center"/>
    </xf>
    <xf numFmtId="0" fontId="4" fillId="2" borderId="2" xfId="3" applyFont="1" applyFill="1" applyBorder="1" applyAlignment="1">
      <alignment horizontal="left" vertical="center" wrapText="1"/>
    </xf>
    <xf numFmtId="0" fontId="7" fillId="2" borderId="2" xfId="3" applyFont="1" applyFill="1" applyBorder="1" applyAlignment="1">
      <alignment vertical="center" wrapText="1"/>
    </xf>
    <xf numFmtId="0" fontId="9" fillId="0" borderId="0" xfId="0" applyFont="1"/>
    <xf numFmtId="1" fontId="2" fillId="2" borderId="3" xfId="3" applyNumberFormat="1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left" vertical="center" wrapText="1"/>
    </xf>
    <xf numFmtId="0" fontId="2" fillId="2" borderId="2" xfId="3" applyFont="1" applyFill="1" applyBorder="1" applyAlignment="1">
      <alignment horizontal="center" vertical="center"/>
    </xf>
    <xf numFmtId="0" fontId="2" fillId="2" borderId="4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/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2" fillId="0" borderId="0" xfId="0" applyFont="1" applyAlignment="1">
      <alignment horizontal="center" vertical="center"/>
    </xf>
    <xf numFmtId="0" fontId="2" fillId="2" borderId="3" xfId="3" applyFont="1" applyFill="1" applyBorder="1" applyAlignment="1">
      <alignment horizontal="center" vertical="center"/>
    </xf>
    <xf numFmtId="0" fontId="2" fillId="2" borderId="7" xfId="3" applyFont="1" applyFill="1" applyBorder="1" applyAlignment="1">
      <alignment shrinkToFit="1"/>
    </xf>
    <xf numFmtId="0" fontId="3" fillId="2" borderId="7" xfId="3" applyFont="1" applyFill="1" applyBorder="1" applyAlignment="1"/>
    <xf numFmtId="0" fontId="2" fillId="2" borderId="7" xfId="3" applyFont="1" applyFill="1" applyBorder="1" applyAlignment="1"/>
    <xf numFmtId="0" fontId="2" fillId="2" borderId="7" xfId="3" applyFont="1" applyFill="1" applyBorder="1" applyAlignment="1">
      <alignment wrapText="1"/>
    </xf>
    <xf numFmtId="0" fontId="2" fillId="2" borderId="8" xfId="3" applyFont="1" applyFill="1" applyBorder="1" applyAlignment="1">
      <alignment wrapText="1"/>
    </xf>
    <xf numFmtId="0" fontId="2" fillId="2" borderId="9" xfId="3" applyFont="1" applyFill="1" applyBorder="1" applyAlignment="1"/>
    <xf numFmtId="0" fontId="3" fillId="0" borderId="0" xfId="0" applyFont="1" applyBorder="1" applyAlignment="1"/>
    <xf numFmtId="0" fontId="8" fillId="2" borderId="7" xfId="3" applyFont="1" applyFill="1" applyBorder="1" applyAlignment="1"/>
    <xf numFmtId="0" fontId="2" fillId="2" borderId="8" xfId="3" applyFont="1" applyFill="1" applyBorder="1" applyAlignment="1"/>
    <xf numFmtId="0" fontId="10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4" borderId="8" xfId="0" applyFont="1" applyFill="1" applyBorder="1"/>
    <xf numFmtId="0" fontId="10" fillId="0" borderId="11" xfId="0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0" fillId="3" borderId="10" xfId="0" applyFont="1" applyFill="1" applyBorder="1"/>
    <xf numFmtId="0" fontId="10" fillId="3" borderId="10" xfId="0" applyFont="1" applyFill="1" applyBorder="1" applyAlignment="1">
      <alignment horizontal="center"/>
    </xf>
    <xf numFmtId="0" fontId="10" fillId="4" borderId="10" xfId="0" applyFont="1" applyFill="1" applyBorder="1"/>
    <xf numFmtId="0" fontId="10" fillId="0" borderId="4" xfId="0" applyFont="1" applyBorder="1" applyAlignment="1">
      <alignment horizontal="center" vertical="center" wrapText="1"/>
    </xf>
    <xf numFmtId="2" fontId="12" fillId="2" borderId="4" xfId="3" applyNumberFormat="1" applyFont="1" applyFill="1" applyBorder="1" applyAlignment="1" applyProtection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2" fontId="12" fillId="2" borderId="13" xfId="3" applyNumberFormat="1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2" fontId="16" fillId="0" borderId="10" xfId="0" applyNumberFormat="1" applyFont="1" applyFill="1" applyBorder="1" applyAlignment="1">
      <alignment horizontal="center" vertical="center"/>
    </xf>
    <xf numFmtId="2" fontId="16" fillId="0" borderId="11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164" fontId="16" fillId="0" borderId="10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64" fontId="17" fillId="0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2" fillId="2" borderId="2" xfId="3" applyFont="1" applyFill="1" applyBorder="1" applyAlignment="1">
      <alignment horizontal="left" vertical="center"/>
    </xf>
    <xf numFmtId="0" fontId="2" fillId="2" borderId="2" xfId="3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20" xfId="0" applyBorder="1"/>
    <xf numFmtId="0" fontId="0" fillId="0" borderId="16" xfId="0" applyBorder="1"/>
    <xf numFmtId="0" fontId="0" fillId="0" borderId="21" xfId="0" applyBorder="1"/>
    <xf numFmtId="4" fontId="0" fillId="0" borderId="10" xfId="0" applyNumberFormat="1" applyBorder="1"/>
    <xf numFmtId="0" fontId="0" fillId="0" borderId="5" xfId="0" applyBorder="1" applyAlignment="1">
      <alignment wrapText="1"/>
    </xf>
    <xf numFmtId="2" fontId="0" fillId="0" borderId="2" xfId="0" applyNumberFormat="1" applyBorder="1"/>
    <xf numFmtId="0" fontId="0" fillId="0" borderId="5" xfId="0" applyBorder="1" applyAlignment="1">
      <alignment vertical="justify"/>
    </xf>
    <xf numFmtId="0" fontId="0" fillId="0" borderId="2" xfId="0" applyBorder="1" applyAlignment="1">
      <alignment horizontal="center" vertical="center"/>
    </xf>
    <xf numFmtId="2" fontId="0" fillId="0" borderId="10" xfId="0" applyNumberFormat="1" applyBorder="1"/>
    <xf numFmtId="0" fontId="0" fillId="0" borderId="10" xfId="0" applyBorder="1" applyAlignment="1">
      <alignment horizontal="justify"/>
    </xf>
    <xf numFmtId="164" fontId="0" fillId="0" borderId="10" xfId="0" applyNumberFormat="1" applyBorder="1"/>
    <xf numFmtId="165" fontId="0" fillId="0" borderId="10" xfId="0" applyNumberFormat="1" applyBorder="1"/>
    <xf numFmtId="1" fontId="2" fillId="5" borderId="2" xfId="3" applyNumberFormat="1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left" vertical="center" wrapText="1"/>
    </xf>
    <xf numFmtId="0" fontId="3" fillId="6" borderId="0" xfId="0" applyFont="1" applyFill="1" applyAlignment="1">
      <alignment vertical="center"/>
    </xf>
    <xf numFmtId="0" fontId="3" fillId="6" borderId="0" xfId="0" applyFont="1" applyFill="1" applyBorder="1" applyAlignment="1"/>
    <xf numFmtId="0" fontId="0" fillId="6" borderId="10" xfId="0" applyFill="1" applyBorder="1" applyAlignment="1">
      <alignment horizontal="center" vertical="center"/>
    </xf>
    <xf numFmtId="2" fontId="0" fillId="6" borderId="10" xfId="0" applyNumberFormat="1" applyFill="1" applyBorder="1" applyAlignment="1">
      <alignment horizontal="center" vertical="center"/>
    </xf>
    <xf numFmtId="0" fontId="0" fillId="6" borderId="10" xfId="0" applyFill="1" applyBorder="1"/>
    <xf numFmtId="0" fontId="0" fillId="6" borderId="2" xfId="0" applyFill="1" applyBorder="1"/>
    <xf numFmtId="0" fontId="0" fillId="6" borderId="20" xfId="0" applyFill="1" applyBorder="1"/>
    <xf numFmtId="4" fontId="0" fillId="6" borderId="10" xfId="0" applyNumberFormat="1" applyFill="1" applyBorder="1"/>
    <xf numFmtId="0" fontId="0" fillId="6" borderId="0" xfId="0" applyFill="1"/>
    <xf numFmtId="0" fontId="9" fillId="6" borderId="0" xfId="0" applyFont="1" applyFill="1"/>
    <xf numFmtId="0" fontId="2" fillId="5" borderId="2" xfId="3" applyFont="1" applyFill="1" applyBorder="1" applyAlignment="1">
      <alignment vertical="center"/>
    </xf>
    <xf numFmtId="0" fontId="2" fillId="5" borderId="7" xfId="3" applyFont="1" applyFill="1" applyBorder="1" applyAlignment="1"/>
    <xf numFmtId="0" fontId="2" fillId="5" borderId="2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left" vertical="center" wrapText="1"/>
    </xf>
    <xf numFmtId="0" fontId="3" fillId="6" borderId="7" xfId="3" applyFont="1" applyFill="1" applyBorder="1" applyAlignment="1"/>
    <xf numFmtId="0" fontId="4" fillId="5" borderId="2" xfId="3" applyFont="1" applyFill="1" applyBorder="1" applyAlignment="1">
      <alignment vertical="center"/>
    </xf>
    <xf numFmtId="0" fontId="2" fillId="5" borderId="7" xfId="3" applyFont="1" applyFill="1" applyBorder="1" applyAlignment="1">
      <alignment shrinkToFit="1"/>
    </xf>
    <xf numFmtId="0" fontId="2" fillId="6" borderId="2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vertical="center"/>
    </xf>
    <xf numFmtId="0" fontId="6" fillId="5" borderId="2" xfId="3" applyFont="1" applyFill="1" applyBorder="1"/>
    <xf numFmtId="0" fontId="2" fillId="5" borderId="3" xfId="3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left" vertical="center"/>
    </xf>
    <xf numFmtId="0" fontId="4" fillId="5" borderId="2" xfId="3" applyFont="1" applyFill="1" applyBorder="1" applyAlignment="1">
      <alignment vertical="center" wrapText="1"/>
    </xf>
    <xf numFmtId="0" fontId="0" fillId="6" borderId="21" xfId="0" applyFill="1" applyBorder="1"/>
    <xf numFmtId="2" fontId="0" fillId="7" borderId="10" xfId="0" applyNumberFormat="1" applyFill="1" applyBorder="1" applyAlignment="1">
      <alignment horizontal="center" vertical="center"/>
    </xf>
    <xf numFmtId="0" fontId="0" fillId="7" borderId="10" xfId="0" applyFill="1" applyBorder="1"/>
    <xf numFmtId="4" fontId="0" fillId="7" borderId="10" xfId="0" applyNumberFormat="1" applyFill="1" applyBorder="1"/>
    <xf numFmtId="164" fontId="0" fillId="7" borderId="10" xfId="0" applyNumberFormat="1" applyFill="1" applyBorder="1"/>
    <xf numFmtId="165" fontId="0" fillId="7" borderId="10" xfId="0" applyNumberFormat="1" applyFill="1" applyBorder="1"/>
    <xf numFmtId="2" fontId="16" fillId="7" borderId="10" xfId="0" applyNumberFormat="1" applyFont="1" applyFill="1" applyBorder="1" applyAlignment="1">
      <alignment horizontal="center" vertical="center"/>
    </xf>
    <xf numFmtId="0" fontId="0" fillId="7" borderId="2" xfId="0" applyFill="1" applyBorder="1"/>
    <xf numFmtId="0" fontId="7" fillId="2" borderId="4" xfId="3" applyFont="1" applyFill="1" applyBorder="1" applyAlignment="1">
      <alignment horizontal="left" vertical="center" wrapText="1"/>
    </xf>
    <xf numFmtId="0" fontId="2" fillId="2" borderId="4" xfId="3" applyFont="1" applyFill="1" applyBorder="1" applyAlignment="1">
      <alignment vertical="center" wrapText="1"/>
    </xf>
    <xf numFmtId="0" fontId="2" fillId="2" borderId="4" xfId="3" applyFont="1" applyFill="1" applyBorder="1" applyAlignment="1">
      <alignment wrapText="1"/>
    </xf>
    <xf numFmtId="0" fontId="2" fillId="2" borderId="0" xfId="3" applyFont="1" applyFill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2" borderId="0" xfId="3" applyFont="1" applyFill="1" applyBorder="1" applyAlignment="1" applyProtection="1">
      <alignment horizontal="left" vertical="top" wrapText="1"/>
    </xf>
    <xf numFmtId="0" fontId="2" fillId="2" borderId="0" xfId="3" applyFont="1" applyFill="1" applyBorder="1" applyAlignment="1">
      <alignment vertical="center"/>
    </xf>
    <xf numFmtId="0" fontId="2" fillId="2" borderId="0" xfId="3" applyFont="1" applyFill="1" applyBorder="1" applyAlignment="1"/>
    <xf numFmtId="0" fontId="4" fillId="2" borderId="0" xfId="3" applyFont="1" applyFill="1" applyBorder="1" applyAlignment="1">
      <alignment horizontal="left" vertical="center" wrapText="1"/>
    </xf>
    <xf numFmtId="0" fontId="7" fillId="2" borderId="0" xfId="3" applyFont="1" applyFill="1" applyBorder="1" applyAlignment="1">
      <alignment vertical="center" wrapText="1"/>
    </xf>
    <xf numFmtId="0" fontId="2" fillId="2" borderId="0" xfId="3" applyFont="1" applyFill="1" applyBorder="1" applyAlignment="1">
      <alignment vertical="center" wrapText="1"/>
    </xf>
    <xf numFmtId="0" fontId="7" fillId="2" borderId="0" xfId="3" applyFont="1" applyFill="1" applyBorder="1" applyAlignment="1">
      <alignment horizontal="left" vertical="center" wrapText="1"/>
    </xf>
    <xf numFmtId="0" fontId="2" fillId="2" borderId="0" xfId="3" applyFont="1" applyFill="1" applyBorder="1" applyAlignment="1">
      <alignment wrapText="1"/>
    </xf>
    <xf numFmtId="0" fontId="2" fillId="2" borderId="22" xfId="3" applyFont="1" applyFill="1" applyBorder="1" applyAlignment="1">
      <alignment horizontal="center" vertical="center"/>
    </xf>
    <xf numFmtId="0" fontId="2" fillId="2" borderId="22" xfId="3" applyFont="1" applyFill="1" applyBorder="1" applyAlignment="1">
      <alignment horizontal="left" vertical="center" wrapText="1"/>
    </xf>
    <xf numFmtId="0" fontId="2" fillId="2" borderId="22" xfId="3" applyFont="1" applyFill="1" applyBorder="1" applyAlignment="1">
      <alignment vertical="center" wrapText="1"/>
    </xf>
    <xf numFmtId="0" fontId="2" fillId="2" borderId="23" xfId="3" applyFont="1" applyFill="1" applyBorder="1" applyAlignment="1"/>
    <xf numFmtId="0" fontId="0" fillId="0" borderId="22" xfId="0" applyBorder="1"/>
    <xf numFmtId="0" fontId="0" fillId="0" borderId="18" xfId="0" applyBorder="1"/>
    <xf numFmtId="2" fontId="0" fillId="8" borderId="10" xfId="0" applyNumberForma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2" fontId="4" fillId="2" borderId="2" xfId="3" applyNumberFormat="1" applyFont="1" applyFill="1" applyBorder="1" applyAlignment="1">
      <alignment vertical="center"/>
    </xf>
    <xf numFmtId="2" fontId="4" fillId="2" borderId="7" xfId="3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49" fontId="4" fillId="2" borderId="2" xfId="3" applyNumberFormat="1" applyFont="1" applyFill="1" applyBorder="1" applyAlignment="1" applyProtection="1">
      <alignment horizontal="center" vertical="center" wrapText="1"/>
    </xf>
    <xf numFmtId="49" fontId="4" fillId="2" borderId="7" xfId="3" applyNumberFormat="1" applyFont="1" applyFill="1" applyBorder="1" applyAlignment="1" applyProtection="1">
      <alignment horizontal="center" vertical="center" wrapText="1"/>
    </xf>
    <xf numFmtId="2" fontId="0" fillId="9" borderId="10" xfId="0" applyNumberFormat="1" applyFill="1" applyBorder="1" applyAlignment="1">
      <alignment horizontal="center" vertical="center"/>
    </xf>
    <xf numFmtId="0" fontId="0" fillId="9" borderId="2" xfId="0" applyFill="1" applyBorder="1"/>
    <xf numFmtId="2" fontId="16" fillId="8" borderId="10" xfId="0" applyNumberFormat="1" applyFont="1" applyFill="1" applyBorder="1" applyAlignment="1">
      <alignment horizontal="center" vertical="center"/>
    </xf>
    <xf numFmtId="4" fontId="0" fillId="8" borderId="10" xfId="0" applyNumberFormat="1" applyFill="1" applyBorder="1"/>
    <xf numFmtId="4" fontId="0" fillId="9" borderId="10" xfId="0" applyNumberFormat="1" applyFill="1" applyBorder="1"/>
    <xf numFmtId="49" fontId="0" fillId="0" borderId="0" xfId="0" applyNumberFormat="1" applyBorder="1"/>
    <xf numFmtId="0" fontId="2" fillId="10" borderId="24" xfId="3" applyFont="1" applyFill="1" applyBorder="1" applyAlignment="1">
      <alignment horizontal="center" vertical="center"/>
    </xf>
    <xf numFmtId="0" fontId="2" fillId="11" borderId="24" xfId="3" applyFont="1" applyFill="1" applyBorder="1" applyAlignment="1">
      <alignment horizontal="center" vertical="center"/>
    </xf>
    <xf numFmtId="0" fontId="2" fillId="12" borderId="24" xfId="3" applyFont="1" applyFill="1" applyBorder="1" applyAlignment="1">
      <alignment horizontal="center" vertical="center"/>
    </xf>
  </cellXfs>
  <cellStyles count="4">
    <cellStyle name="Normal 11" xfId="1"/>
    <cellStyle name="Normal_Sheet1" xfId="2"/>
    <cellStyle name="Нормален" xfId="0" builtinId="0"/>
    <cellStyle name="Нормален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2"/>
  <sheetViews>
    <sheetView tabSelected="1" zoomScale="92" zoomScaleNormal="92" workbookViewId="0">
      <pane xSplit="4" ySplit="3" topLeftCell="E140" activePane="bottomRight" state="frozen"/>
      <selection pane="topRight" activeCell="E1" sqref="E1"/>
      <selection pane="bottomLeft" activeCell="A4" sqref="A4"/>
      <selection pane="bottomRight" activeCell="B158" sqref="B158"/>
    </sheetView>
  </sheetViews>
  <sheetFormatPr defaultColWidth="8.7109375" defaultRowHeight="15"/>
  <cols>
    <col min="1" max="1" width="8.7109375" style="1" customWidth="1"/>
    <col min="2" max="2" width="34.140625" style="2" customWidth="1"/>
    <col min="3" max="3" width="6.140625" style="3" customWidth="1"/>
    <col min="4" max="4" width="7.7109375" style="4" customWidth="1"/>
    <col min="5" max="5" width="13.28515625" bestFit="1" customWidth="1"/>
    <col min="6" max="6" width="10" bestFit="1" customWidth="1"/>
    <col min="11" max="11" width="2.42578125" customWidth="1"/>
    <col min="17" max="17" width="11.5703125" customWidth="1"/>
    <col min="18" max="18" width="2.7109375" customWidth="1"/>
    <col min="25" max="25" width="2.5703125" customWidth="1"/>
    <col min="27" max="27" width="10.28515625" customWidth="1"/>
    <col min="32" max="32" width="3" customWidth="1"/>
    <col min="39" max="39" width="3" customWidth="1"/>
    <col min="46" max="46" width="3" customWidth="1"/>
  </cols>
  <sheetData>
    <row r="1" spans="1:46" ht="14.25" customHeight="1">
      <c r="A1" s="176"/>
      <c r="B1" s="176"/>
      <c r="C1" s="176"/>
      <c r="D1" s="177"/>
      <c r="E1" s="170" t="s">
        <v>221</v>
      </c>
      <c r="F1" s="171"/>
      <c r="G1" s="171"/>
      <c r="H1" s="171"/>
      <c r="I1" s="171"/>
      <c r="J1" s="171"/>
      <c r="K1" s="172"/>
      <c r="L1" s="170" t="s">
        <v>222</v>
      </c>
      <c r="M1" s="171"/>
      <c r="N1" s="171"/>
      <c r="O1" s="171"/>
      <c r="P1" s="171"/>
      <c r="Q1" s="171"/>
      <c r="R1" s="172"/>
      <c r="S1" s="170" t="s">
        <v>223</v>
      </c>
      <c r="T1" s="171"/>
      <c r="U1" s="171"/>
      <c r="V1" s="171"/>
      <c r="W1" s="171"/>
      <c r="X1" s="171"/>
      <c r="Y1" s="172"/>
      <c r="Z1" s="170" t="s">
        <v>224</v>
      </c>
      <c r="AA1" s="171"/>
      <c r="AB1" s="171"/>
      <c r="AC1" s="171"/>
      <c r="AD1" s="171"/>
      <c r="AE1" s="171"/>
      <c r="AF1" s="172"/>
      <c r="AG1" s="170" t="s">
        <v>225</v>
      </c>
      <c r="AH1" s="171"/>
      <c r="AI1" s="171"/>
      <c r="AJ1" s="171"/>
      <c r="AK1" s="171"/>
      <c r="AL1" s="171"/>
      <c r="AM1" s="172"/>
      <c r="AN1" s="170" t="s">
        <v>226</v>
      </c>
      <c r="AO1" s="171"/>
      <c r="AP1" s="171"/>
      <c r="AQ1" s="171"/>
      <c r="AR1" s="171"/>
      <c r="AS1" s="171"/>
      <c r="AT1" s="172"/>
    </row>
    <row r="2" spans="1:46" ht="93.75" customHeight="1">
      <c r="A2" s="178" t="s">
        <v>382</v>
      </c>
      <c r="B2" s="178"/>
      <c r="C2" s="178"/>
      <c r="D2" s="179"/>
      <c r="E2" s="173"/>
      <c r="F2" s="174"/>
      <c r="G2" s="174"/>
      <c r="H2" s="174"/>
      <c r="I2" s="174"/>
      <c r="J2" s="174"/>
      <c r="K2" s="175"/>
      <c r="L2" s="173"/>
      <c r="M2" s="174"/>
      <c r="N2" s="174"/>
      <c r="O2" s="174"/>
      <c r="P2" s="174"/>
      <c r="Q2" s="174"/>
      <c r="R2" s="175"/>
      <c r="S2" s="173"/>
      <c r="T2" s="174"/>
      <c r="U2" s="174"/>
      <c r="V2" s="174"/>
      <c r="W2" s="174"/>
      <c r="X2" s="174"/>
      <c r="Y2" s="175"/>
      <c r="Z2" s="173"/>
      <c r="AA2" s="174"/>
      <c r="AB2" s="174"/>
      <c r="AC2" s="174"/>
      <c r="AD2" s="174"/>
      <c r="AE2" s="174"/>
      <c r="AF2" s="175"/>
      <c r="AG2" s="173"/>
      <c r="AH2" s="174"/>
      <c r="AI2" s="174"/>
      <c r="AJ2" s="174"/>
      <c r="AK2" s="174"/>
      <c r="AL2" s="174"/>
      <c r="AM2" s="175"/>
      <c r="AN2" s="173"/>
      <c r="AO2" s="174"/>
      <c r="AP2" s="174"/>
      <c r="AQ2" s="174"/>
      <c r="AR2" s="174"/>
      <c r="AS2" s="174"/>
      <c r="AT2" s="175"/>
    </row>
    <row r="3" spans="1:46" ht="76.5" customHeight="1">
      <c r="A3" s="5" t="s">
        <v>0</v>
      </c>
      <c r="B3" s="6" t="s">
        <v>1</v>
      </c>
      <c r="C3" s="7" t="s">
        <v>2</v>
      </c>
      <c r="D3" s="6" t="s">
        <v>3</v>
      </c>
      <c r="E3" s="77" t="s">
        <v>215</v>
      </c>
      <c r="F3" s="77" t="s">
        <v>216</v>
      </c>
      <c r="G3" s="77" t="s">
        <v>217</v>
      </c>
      <c r="H3" s="77" t="s">
        <v>218</v>
      </c>
      <c r="I3" s="78" t="s">
        <v>219</v>
      </c>
      <c r="J3" s="79" t="s">
        <v>220</v>
      </c>
      <c r="K3" s="80"/>
      <c r="L3" s="81" t="s">
        <v>215</v>
      </c>
      <c r="M3" s="81" t="s">
        <v>216</v>
      </c>
      <c r="N3" s="81" t="s">
        <v>217</v>
      </c>
      <c r="O3" s="81" t="s">
        <v>218</v>
      </c>
      <c r="P3" s="82" t="s">
        <v>219</v>
      </c>
      <c r="Q3" s="83" t="s">
        <v>220</v>
      </c>
      <c r="R3" s="80"/>
      <c r="S3" s="81" t="s">
        <v>215</v>
      </c>
      <c r="T3" s="81" t="s">
        <v>216</v>
      </c>
      <c r="U3" s="81" t="s">
        <v>217</v>
      </c>
      <c r="V3" s="81" t="s">
        <v>218</v>
      </c>
      <c r="W3" s="82" t="s">
        <v>219</v>
      </c>
      <c r="X3" s="83" t="s">
        <v>220</v>
      </c>
      <c r="Y3" s="80"/>
      <c r="Z3" s="81" t="s">
        <v>215</v>
      </c>
      <c r="AA3" s="81" t="s">
        <v>216</v>
      </c>
      <c r="AB3" s="81" t="s">
        <v>217</v>
      </c>
      <c r="AC3" s="81" t="s">
        <v>218</v>
      </c>
      <c r="AD3" s="82" t="s">
        <v>219</v>
      </c>
      <c r="AE3" s="83" t="s">
        <v>220</v>
      </c>
      <c r="AF3" s="80"/>
      <c r="AG3" s="81" t="s">
        <v>215</v>
      </c>
      <c r="AH3" s="81" t="s">
        <v>216</v>
      </c>
      <c r="AI3" s="81" t="s">
        <v>217</v>
      </c>
      <c r="AJ3" s="81" t="s">
        <v>218</v>
      </c>
      <c r="AK3" s="82" t="s">
        <v>219</v>
      </c>
      <c r="AL3" s="83" t="s">
        <v>220</v>
      </c>
      <c r="AM3" s="80"/>
      <c r="AN3" s="81" t="s">
        <v>215</v>
      </c>
      <c r="AO3" s="81" t="s">
        <v>216</v>
      </c>
      <c r="AP3" s="81" t="s">
        <v>217</v>
      </c>
      <c r="AQ3" s="81" t="s">
        <v>218</v>
      </c>
      <c r="AR3" s="82" t="s">
        <v>219</v>
      </c>
      <c r="AS3" s="83" t="s">
        <v>220</v>
      </c>
      <c r="AT3" s="80"/>
    </row>
    <row r="4" spans="1:46" ht="15.75">
      <c r="A4" s="5">
        <v>1</v>
      </c>
      <c r="B4" s="8">
        <v>2</v>
      </c>
      <c r="C4" s="7">
        <v>3</v>
      </c>
      <c r="D4" s="9">
        <v>4</v>
      </c>
      <c r="E4" s="68">
        <v>5</v>
      </c>
      <c r="F4" s="68">
        <v>6</v>
      </c>
      <c r="G4" s="68">
        <v>7</v>
      </c>
      <c r="H4" s="68">
        <v>8</v>
      </c>
      <c r="I4" s="68">
        <v>9</v>
      </c>
      <c r="J4" s="69">
        <v>10</v>
      </c>
      <c r="K4" s="66"/>
      <c r="L4" s="72">
        <v>5</v>
      </c>
      <c r="M4" s="72">
        <v>6</v>
      </c>
      <c r="N4" s="72">
        <v>7</v>
      </c>
      <c r="O4" s="72">
        <v>8</v>
      </c>
      <c r="P4" s="72">
        <v>9</v>
      </c>
      <c r="Q4" s="73">
        <v>10</v>
      </c>
      <c r="R4" s="66"/>
      <c r="S4" s="72">
        <v>5</v>
      </c>
      <c r="T4" s="72">
        <v>6</v>
      </c>
      <c r="U4" s="72">
        <v>7</v>
      </c>
      <c r="V4" s="72">
        <v>8</v>
      </c>
      <c r="W4" s="72">
        <v>9</v>
      </c>
      <c r="X4" s="73">
        <v>10</v>
      </c>
      <c r="Y4" s="66"/>
      <c r="Z4" s="72">
        <v>5</v>
      </c>
      <c r="AA4" s="72">
        <v>6</v>
      </c>
      <c r="AB4" s="72">
        <v>7</v>
      </c>
      <c r="AC4" s="72">
        <v>8</v>
      </c>
      <c r="AD4" s="72">
        <v>9</v>
      </c>
      <c r="AE4" s="73">
        <v>10</v>
      </c>
      <c r="AF4" s="66"/>
      <c r="AG4" s="72">
        <v>5</v>
      </c>
      <c r="AH4" s="72">
        <v>6</v>
      </c>
      <c r="AI4" s="72">
        <v>7</v>
      </c>
      <c r="AJ4" s="72">
        <v>8</v>
      </c>
      <c r="AK4" s="72">
        <v>9</v>
      </c>
      <c r="AL4" s="73">
        <v>10</v>
      </c>
      <c r="AM4" s="66"/>
      <c r="AN4" s="72">
        <v>5</v>
      </c>
      <c r="AO4" s="72">
        <v>6</v>
      </c>
      <c r="AP4" s="72">
        <v>7</v>
      </c>
      <c r="AQ4" s="72">
        <v>8</v>
      </c>
      <c r="AR4" s="72">
        <v>9</v>
      </c>
      <c r="AS4" s="73">
        <v>10</v>
      </c>
      <c r="AT4" s="66"/>
    </row>
    <row r="5" spans="1:46" ht="15" customHeight="1">
      <c r="A5" s="5"/>
      <c r="B5" s="8"/>
      <c r="C5" s="7"/>
      <c r="D5" s="8"/>
      <c r="E5" s="62"/>
      <c r="F5" s="63"/>
      <c r="G5" s="63"/>
      <c r="H5" s="63"/>
      <c r="I5" s="63"/>
      <c r="J5" s="70"/>
      <c r="K5" s="66"/>
      <c r="L5" s="74"/>
      <c r="M5" s="75"/>
      <c r="N5" s="75"/>
      <c r="O5" s="75"/>
      <c r="P5" s="75"/>
      <c r="Q5" s="76"/>
      <c r="R5" s="66"/>
      <c r="S5" s="74"/>
      <c r="T5" s="75"/>
      <c r="U5" s="75"/>
      <c r="V5" s="75"/>
      <c r="W5" s="75"/>
      <c r="X5" s="76"/>
      <c r="Y5" s="66"/>
      <c r="Z5" s="74"/>
      <c r="AA5" s="75"/>
      <c r="AB5" s="75"/>
      <c r="AC5" s="75"/>
      <c r="AD5" s="75"/>
      <c r="AE5" s="76"/>
      <c r="AF5" s="66"/>
      <c r="AG5" s="74"/>
      <c r="AH5" s="75"/>
      <c r="AI5" s="75"/>
      <c r="AJ5" s="75"/>
      <c r="AK5" s="75"/>
      <c r="AL5" s="76"/>
      <c r="AM5" s="66"/>
      <c r="AN5" s="74"/>
      <c r="AO5" s="75"/>
      <c r="AP5" s="75"/>
      <c r="AQ5" s="75"/>
      <c r="AR5" s="75"/>
      <c r="AS5" s="76"/>
      <c r="AT5" s="66"/>
    </row>
    <row r="6" spans="1:46" ht="33" customHeight="1">
      <c r="A6" s="10"/>
      <c r="B6" s="180" t="s">
        <v>4</v>
      </c>
      <c r="C6" s="180"/>
      <c r="D6" s="181"/>
      <c r="E6" s="64"/>
      <c r="F6" s="65"/>
      <c r="G6" s="65"/>
      <c r="H6" s="65"/>
      <c r="I6" s="65"/>
      <c r="J6" s="71"/>
      <c r="K6" s="66"/>
      <c r="L6" s="64"/>
      <c r="M6" s="65"/>
      <c r="N6" s="65"/>
      <c r="O6" s="65"/>
      <c r="P6" s="65"/>
      <c r="Q6" s="64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</row>
    <row r="7" spans="1:46">
      <c r="A7" s="11">
        <v>1</v>
      </c>
      <c r="B7" s="12" t="s">
        <v>5</v>
      </c>
      <c r="C7" s="13" t="s">
        <v>6</v>
      </c>
      <c r="D7" s="53" t="s">
        <v>7</v>
      </c>
      <c r="E7" s="84" t="s">
        <v>227</v>
      </c>
      <c r="F7" s="84" t="s">
        <v>228</v>
      </c>
      <c r="G7" s="84">
        <v>20150</v>
      </c>
      <c r="H7" s="85">
        <f>I7/100</f>
        <v>1.8381999999999998</v>
      </c>
      <c r="I7" s="85">
        <v>183.82</v>
      </c>
      <c r="J7" s="139">
        <f>H7*100</f>
        <v>183.82</v>
      </c>
      <c r="K7" s="66">
        <v>1</v>
      </c>
      <c r="L7" s="66"/>
      <c r="M7" s="66"/>
      <c r="N7" s="66"/>
      <c r="O7" s="66"/>
      <c r="P7" s="66"/>
      <c r="Q7" s="66"/>
      <c r="R7" s="66"/>
      <c r="S7" s="97"/>
      <c r="T7" s="97"/>
      <c r="U7" s="97"/>
      <c r="V7" s="97"/>
      <c r="W7" s="97"/>
      <c r="X7" s="97"/>
      <c r="Y7" s="66"/>
      <c r="Z7" s="66"/>
      <c r="AA7" s="101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104"/>
      <c r="AM7" s="66"/>
      <c r="AN7" s="66"/>
      <c r="AO7" s="66"/>
      <c r="AP7" s="66"/>
      <c r="AQ7" s="66"/>
      <c r="AR7" s="66"/>
      <c r="AS7" s="66"/>
      <c r="AT7" s="66"/>
    </row>
    <row r="8" spans="1:46">
      <c r="A8" s="11">
        <v>2</v>
      </c>
      <c r="B8" s="12" t="s">
        <v>8</v>
      </c>
      <c r="C8" s="13" t="s">
        <v>6</v>
      </c>
      <c r="D8" s="53" t="s">
        <v>7</v>
      </c>
      <c r="E8" s="84" t="s">
        <v>227</v>
      </c>
      <c r="F8" s="84" t="s">
        <v>228</v>
      </c>
      <c r="G8" s="84">
        <v>20070</v>
      </c>
      <c r="H8" s="85">
        <f>I8/100</f>
        <v>1.8381999999999998</v>
      </c>
      <c r="I8" s="85">
        <v>183.82</v>
      </c>
      <c r="J8" s="139">
        <f>H8*100</f>
        <v>183.82</v>
      </c>
      <c r="K8" s="66">
        <v>1</v>
      </c>
      <c r="L8" s="66"/>
      <c r="M8" s="66"/>
      <c r="N8" s="66"/>
      <c r="O8" s="66"/>
      <c r="P8" s="66"/>
      <c r="Q8" s="66"/>
      <c r="R8" s="66"/>
      <c r="S8" s="97"/>
      <c r="T8" s="97"/>
      <c r="U8" s="97"/>
      <c r="V8" s="97"/>
      <c r="W8" s="97"/>
      <c r="X8" s="97"/>
      <c r="Y8" s="66"/>
      <c r="Z8" s="66"/>
      <c r="AA8" s="101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104"/>
      <c r="AM8" s="66"/>
      <c r="AN8" s="66"/>
      <c r="AO8" s="66"/>
      <c r="AP8" s="66"/>
      <c r="AQ8" s="66"/>
      <c r="AR8" s="66"/>
      <c r="AS8" s="66"/>
      <c r="AT8" s="66"/>
    </row>
    <row r="9" spans="1:46">
      <c r="A9" s="11">
        <v>3</v>
      </c>
      <c r="B9" s="12" t="s">
        <v>9</v>
      </c>
      <c r="C9" s="13" t="s">
        <v>10</v>
      </c>
      <c r="D9" s="54" t="s">
        <v>11</v>
      </c>
      <c r="E9" s="84" t="s">
        <v>229</v>
      </c>
      <c r="F9" s="84" t="s">
        <v>228</v>
      </c>
      <c r="G9" s="84">
        <v>70572</v>
      </c>
      <c r="H9" s="85">
        <f>I9/2</f>
        <v>17.5</v>
      </c>
      <c r="I9" s="85">
        <v>35</v>
      </c>
      <c r="J9" s="139">
        <f>H9*2</f>
        <v>35</v>
      </c>
      <c r="K9" s="66">
        <v>1</v>
      </c>
      <c r="L9" s="66"/>
      <c r="M9" s="66"/>
      <c r="N9" s="66"/>
      <c r="O9" s="66"/>
      <c r="P9" s="66"/>
      <c r="Q9" s="66"/>
      <c r="R9" s="66"/>
      <c r="S9" s="97"/>
      <c r="T9" s="97"/>
      <c r="U9" s="97"/>
      <c r="V9" s="97"/>
      <c r="W9" s="97"/>
      <c r="X9" s="97"/>
      <c r="Y9" s="66"/>
      <c r="Z9" s="66"/>
      <c r="AA9" s="101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104"/>
      <c r="AM9" s="66"/>
      <c r="AN9" s="66"/>
      <c r="AO9" s="66"/>
      <c r="AP9" s="66"/>
      <c r="AQ9" s="66"/>
      <c r="AR9" s="66"/>
      <c r="AS9" s="66"/>
      <c r="AT9" s="66"/>
    </row>
    <row r="10" spans="1:46">
      <c r="A10" s="11">
        <v>4</v>
      </c>
      <c r="B10" s="12" t="s">
        <v>12</v>
      </c>
      <c r="C10" s="13" t="s">
        <v>10</v>
      </c>
      <c r="D10" s="54" t="s">
        <v>11</v>
      </c>
      <c r="E10" s="84" t="s">
        <v>230</v>
      </c>
      <c r="F10" s="84" t="s">
        <v>228</v>
      </c>
      <c r="G10" s="84">
        <v>70442</v>
      </c>
      <c r="H10" s="85">
        <f t="shared" ref="H10:H15" si="0">I10/2</f>
        <v>31.77</v>
      </c>
      <c r="I10" s="85">
        <v>63.54</v>
      </c>
      <c r="J10" s="139">
        <f t="shared" ref="J10:J15" si="1">H10*2</f>
        <v>63.54</v>
      </c>
      <c r="K10" s="66">
        <v>1</v>
      </c>
      <c r="L10" s="66"/>
      <c r="M10" s="66"/>
      <c r="N10" s="66"/>
      <c r="O10" s="66"/>
      <c r="P10" s="66"/>
      <c r="Q10" s="66"/>
      <c r="R10" s="66"/>
      <c r="S10" s="97"/>
      <c r="T10" s="97"/>
      <c r="U10" s="97"/>
      <c r="V10" s="97"/>
      <c r="W10" s="97"/>
      <c r="X10" s="97"/>
      <c r="Y10" s="66"/>
      <c r="Z10" s="66"/>
      <c r="AA10" s="101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104"/>
      <c r="AM10" s="66"/>
      <c r="AN10" s="66"/>
      <c r="AO10" s="66"/>
      <c r="AP10" s="66"/>
      <c r="AQ10" s="66"/>
      <c r="AR10" s="66"/>
      <c r="AS10" s="66"/>
      <c r="AT10" s="66"/>
    </row>
    <row r="11" spans="1:46">
      <c r="A11" s="11">
        <v>5</v>
      </c>
      <c r="B11" s="12" t="s">
        <v>13</v>
      </c>
      <c r="C11" s="13" t="s">
        <v>14</v>
      </c>
      <c r="D11" s="54" t="s">
        <v>11</v>
      </c>
      <c r="E11" s="84" t="s">
        <v>229</v>
      </c>
      <c r="F11" s="84" t="s">
        <v>228</v>
      </c>
      <c r="G11" s="84">
        <v>70491</v>
      </c>
      <c r="H11" s="85">
        <f t="shared" si="0"/>
        <v>18.074999999999999</v>
      </c>
      <c r="I11" s="85">
        <v>36.15</v>
      </c>
      <c r="J11" s="139">
        <f t="shared" si="1"/>
        <v>36.15</v>
      </c>
      <c r="K11" s="66">
        <v>1</v>
      </c>
      <c r="L11" s="66"/>
      <c r="M11" s="66"/>
      <c r="N11" s="66"/>
      <c r="O11" s="66"/>
      <c r="P11" s="66"/>
      <c r="Q11" s="66"/>
      <c r="R11" s="66"/>
      <c r="S11" s="97"/>
      <c r="T11" s="97"/>
      <c r="U11" s="97"/>
      <c r="V11" s="97"/>
      <c r="W11" s="97"/>
      <c r="X11" s="97"/>
      <c r="Y11" s="66"/>
      <c r="Z11" s="66"/>
      <c r="AA11" s="101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104"/>
      <c r="AM11" s="66"/>
      <c r="AN11" s="66"/>
      <c r="AO11" s="66"/>
      <c r="AP11" s="66"/>
      <c r="AQ11" s="66"/>
      <c r="AR11" s="66"/>
      <c r="AS11" s="66"/>
      <c r="AT11" s="66"/>
    </row>
    <row r="12" spans="1:46">
      <c r="A12" s="11">
        <v>6</v>
      </c>
      <c r="B12" s="12" t="s">
        <v>15</v>
      </c>
      <c r="C12" s="13" t="s">
        <v>14</v>
      </c>
      <c r="D12" s="54" t="s">
        <v>11</v>
      </c>
      <c r="E12" s="84" t="s">
        <v>229</v>
      </c>
      <c r="F12" s="84" t="s">
        <v>228</v>
      </c>
      <c r="G12" s="84">
        <v>70562</v>
      </c>
      <c r="H12" s="85">
        <f t="shared" si="0"/>
        <v>17.37</v>
      </c>
      <c r="I12" s="85">
        <v>34.74</v>
      </c>
      <c r="J12" s="139">
        <f t="shared" si="1"/>
        <v>34.74</v>
      </c>
      <c r="K12" s="66">
        <v>1</v>
      </c>
      <c r="L12" s="66"/>
      <c r="M12" s="66"/>
      <c r="N12" s="66"/>
      <c r="O12" s="66"/>
      <c r="P12" s="66"/>
      <c r="Q12" s="66"/>
      <c r="R12" s="66"/>
      <c r="S12" s="97"/>
      <c r="T12" s="97"/>
      <c r="U12" s="97"/>
      <c r="V12" s="97"/>
      <c r="W12" s="97"/>
      <c r="X12" s="97"/>
      <c r="Y12" s="66"/>
      <c r="Z12" s="66"/>
      <c r="AA12" s="101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104"/>
      <c r="AM12" s="66"/>
      <c r="AN12" s="66"/>
      <c r="AO12" s="66"/>
      <c r="AP12" s="66"/>
      <c r="AQ12" s="66"/>
      <c r="AR12" s="66"/>
      <c r="AS12" s="66"/>
      <c r="AT12" s="66"/>
    </row>
    <row r="13" spans="1:46">
      <c r="A13" s="11">
        <v>7</v>
      </c>
      <c r="B13" s="12" t="s">
        <v>16</v>
      </c>
      <c r="C13" s="13" t="s">
        <v>14</v>
      </c>
      <c r="D13" s="54" t="s">
        <v>11</v>
      </c>
      <c r="E13" s="84" t="s">
        <v>229</v>
      </c>
      <c r="F13" s="84" t="s">
        <v>228</v>
      </c>
      <c r="G13" s="84">
        <v>70493</v>
      </c>
      <c r="H13" s="85">
        <f t="shared" si="0"/>
        <v>16.16</v>
      </c>
      <c r="I13" s="85">
        <v>32.32</v>
      </c>
      <c r="J13" s="139">
        <f t="shared" si="1"/>
        <v>32.32</v>
      </c>
      <c r="K13" s="66">
        <v>1</v>
      </c>
      <c r="L13" s="66"/>
      <c r="M13" s="66"/>
      <c r="N13" s="66"/>
      <c r="O13" s="66"/>
      <c r="P13" s="66"/>
      <c r="Q13" s="66"/>
      <c r="R13" s="66"/>
      <c r="S13" s="97"/>
      <c r="T13" s="97"/>
      <c r="U13" s="97"/>
      <c r="V13" s="97"/>
      <c r="W13" s="97"/>
      <c r="X13" s="97"/>
      <c r="Y13" s="66"/>
      <c r="Z13" s="66"/>
      <c r="AA13" s="101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104"/>
      <c r="AM13" s="66"/>
      <c r="AN13" s="66"/>
      <c r="AO13" s="66"/>
      <c r="AP13" s="66"/>
      <c r="AQ13" s="66"/>
      <c r="AR13" s="66"/>
      <c r="AS13" s="66"/>
      <c r="AT13" s="66"/>
    </row>
    <row r="14" spans="1:46">
      <c r="A14" s="11">
        <v>8</v>
      </c>
      <c r="B14" s="12" t="s">
        <v>17</v>
      </c>
      <c r="C14" s="13" t="s">
        <v>14</v>
      </c>
      <c r="D14" s="54" t="s">
        <v>11</v>
      </c>
      <c r="E14" s="84" t="s">
        <v>229</v>
      </c>
      <c r="F14" s="84" t="s">
        <v>228</v>
      </c>
      <c r="G14" s="84">
        <v>70494</v>
      </c>
      <c r="H14" s="85">
        <f t="shared" si="0"/>
        <v>16.16</v>
      </c>
      <c r="I14" s="85">
        <v>32.32</v>
      </c>
      <c r="J14" s="139">
        <f t="shared" si="1"/>
        <v>32.32</v>
      </c>
      <c r="K14" s="66">
        <v>1</v>
      </c>
      <c r="L14" s="66"/>
      <c r="M14" s="66"/>
      <c r="N14" s="66"/>
      <c r="O14" s="66"/>
      <c r="P14" s="66"/>
      <c r="Q14" s="66"/>
      <c r="R14" s="66"/>
      <c r="S14" s="97"/>
      <c r="T14" s="97"/>
      <c r="U14" s="97"/>
      <c r="V14" s="97"/>
      <c r="W14" s="97"/>
      <c r="X14" s="97"/>
      <c r="Y14" s="66"/>
      <c r="Z14" s="66"/>
      <c r="AA14" s="101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104"/>
      <c r="AM14" s="66"/>
      <c r="AN14" s="66"/>
      <c r="AO14" s="66"/>
      <c r="AP14" s="66"/>
      <c r="AQ14" s="66"/>
      <c r="AR14" s="66"/>
      <c r="AS14" s="66"/>
      <c r="AT14" s="66"/>
    </row>
    <row r="15" spans="1:46">
      <c r="A15" s="11">
        <v>9</v>
      </c>
      <c r="B15" s="12" t="s">
        <v>18</v>
      </c>
      <c r="C15" s="13" t="s">
        <v>14</v>
      </c>
      <c r="D15" s="54" t="s">
        <v>11</v>
      </c>
      <c r="E15" s="84" t="s">
        <v>229</v>
      </c>
      <c r="F15" s="84" t="s">
        <v>228</v>
      </c>
      <c r="G15" s="84">
        <v>70492</v>
      </c>
      <c r="H15" s="85">
        <f t="shared" si="0"/>
        <v>15.16</v>
      </c>
      <c r="I15" s="85">
        <v>30.32</v>
      </c>
      <c r="J15" s="139">
        <f t="shared" si="1"/>
        <v>30.32</v>
      </c>
      <c r="K15" s="66">
        <v>1</v>
      </c>
      <c r="L15" s="66"/>
      <c r="M15" s="66"/>
      <c r="N15" s="66"/>
      <c r="O15" s="66"/>
      <c r="P15" s="66"/>
      <c r="Q15" s="66"/>
      <c r="R15" s="66"/>
      <c r="S15" s="97"/>
      <c r="T15" s="97"/>
      <c r="U15" s="97"/>
      <c r="V15" s="97"/>
      <c r="W15" s="97"/>
      <c r="X15" s="97"/>
      <c r="Y15" s="66"/>
      <c r="Z15" s="66"/>
      <c r="AA15" s="101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104"/>
      <c r="AM15" s="66"/>
      <c r="AN15" s="66"/>
      <c r="AO15" s="66"/>
      <c r="AP15" s="66"/>
      <c r="AQ15" s="66"/>
      <c r="AR15" s="66"/>
      <c r="AS15" s="66"/>
      <c r="AT15" s="66"/>
    </row>
    <row r="16" spans="1:46">
      <c r="A16" s="11"/>
      <c r="B16" s="14" t="s">
        <v>19</v>
      </c>
      <c r="C16" s="13"/>
      <c r="D16" s="53"/>
      <c r="E16" s="84"/>
      <c r="F16" s="84"/>
      <c r="G16" s="84"/>
      <c r="H16" s="85"/>
      <c r="I16" s="85"/>
      <c r="J16" s="85"/>
      <c r="K16" s="66"/>
      <c r="L16" s="66"/>
      <c r="M16" s="66"/>
      <c r="N16" s="66"/>
      <c r="O16" s="66"/>
      <c r="P16" s="66"/>
      <c r="Q16" s="66"/>
      <c r="R16" s="66"/>
      <c r="S16" s="97"/>
      <c r="T16" s="97"/>
      <c r="U16" s="97"/>
      <c r="V16" s="97"/>
      <c r="W16" s="97"/>
      <c r="X16" s="97"/>
      <c r="Y16" s="66"/>
      <c r="Z16" s="66"/>
      <c r="AA16" s="101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104"/>
      <c r="AM16" s="66"/>
      <c r="AN16" s="66"/>
      <c r="AO16" s="66"/>
      <c r="AP16" s="66"/>
      <c r="AQ16" s="66"/>
      <c r="AR16" s="66"/>
      <c r="AS16" s="66"/>
      <c r="AT16" s="66"/>
    </row>
    <row r="17" spans="1:46">
      <c r="A17" s="11">
        <v>10</v>
      </c>
      <c r="B17" s="12" t="s">
        <v>20</v>
      </c>
      <c r="C17" s="13" t="s">
        <v>6</v>
      </c>
      <c r="D17" s="53" t="s">
        <v>21</v>
      </c>
      <c r="E17" s="84" t="s">
        <v>231</v>
      </c>
      <c r="F17" s="84" t="s">
        <v>228</v>
      </c>
      <c r="G17" s="84">
        <v>10500</v>
      </c>
      <c r="H17" s="85">
        <f>I17/10</f>
        <v>13.197999999999999</v>
      </c>
      <c r="I17" s="85">
        <v>131.97999999999999</v>
      </c>
      <c r="J17" s="139">
        <f>H17*10</f>
        <v>131.97999999999999</v>
      </c>
      <c r="K17" s="66">
        <v>1</v>
      </c>
      <c r="L17" s="66"/>
      <c r="M17" s="66"/>
      <c r="N17" s="66"/>
      <c r="O17" s="66"/>
      <c r="P17" s="66"/>
      <c r="Q17" s="66"/>
      <c r="R17" s="66"/>
      <c r="S17" s="97"/>
      <c r="T17" s="97"/>
      <c r="U17" s="97"/>
      <c r="V17" s="97"/>
      <c r="W17" s="97"/>
      <c r="X17" s="97"/>
      <c r="Y17" s="66"/>
      <c r="Z17" s="66"/>
      <c r="AA17" s="101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104"/>
      <c r="AM17" s="66"/>
      <c r="AN17" s="66"/>
      <c r="AO17" s="66"/>
      <c r="AP17" s="66"/>
      <c r="AQ17" s="66"/>
      <c r="AR17" s="66"/>
      <c r="AS17" s="66"/>
      <c r="AT17" s="66"/>
    </row>
    <row r="18" spans="1:46">
      <c r="A18" s="11">
        <v>11</v>
      </c>
      <c r="B18" s="12" t="s">
        <v>22</v>
      </c>
      <c r="C18" s="13" t="s">
        <v>6</v>
      </c>
      <c r="D18" s="53" t="s">
        <v>21</v>
      </c>
      <c r="E18" s="84" t="s">
        <v>231</v>
      </c>
      <c r="F18" s="84" t="s">
        <v>228</v>
      </c>
      <c r="G18" s="84">
        <v>10400</v>
      </c>
      <c r="H18" s="85">
        <f>I18/10</f>
        <v>18.673999999999999</v>
      </c>
      <c r="I18" s="85">
        <v>186.74</v>
      </c>
      <c r="J18" s="139">
        <f>H18*10</f>
        <v>186.74</v>
      </c>
      <c r="K18" s="66">
        <v>1</v>
      </c>
      <c r="L18" s="66"/>
      <c r="M18" s="66"/>
      <c r="N18" s="66"/>
      <c r="O18" s="66"/>
      <c r="P18" s="66"/>
      <c r="Q18" s="66"/>
      <c r="R18" s="66"/>
      <c r="S18" s="97"/>
      <c r="T18" s="97"/>
      <c r="U18" s="97"/>
      <c r="V18" s="97"/>
      <c r="W18" s="97"/>
      <c r="X18" s="97"/>
      <c r="Y18" s="66"/>
      <c r="Z18" s="66"/>
      <c r="AA18" s="101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104"/>
      <c r="AM18" s="66"/>
      <c r="AN18" s="66"/>
      <c r="AO18" s="66"/>
      <c r="AP18" s="66"/>
      <c r="AQ18" s="66"/>
      <c r="AR18" s="66"/>
      <c r="AS18" s="66"/>
      <c r="AT18" s="66"/>
    </row>
    <row r="19" spans="1:46">
      <c r="A19" s="11">
        <v>12</v>
      </c>
      <c r="B19" s="12" t="s">
        <v>23</v>
      </c>
      <c r="C19" s="13" t="s">
        <v>6</v>
      </c>
      <c r="D19" s="54" t="s">
        <v>24</v>
      </c>
      <c r="E19" s="84" t="s">
        <v>232</v>
      </c>
      <c r="F19" s="84" t="s">
        <v>228</v>
      </c>
      <c r="G19" s="84">
        <v>20900</v>
      </c>
      <c r="H19" s="85">
        <f>I19/12</f>
        <v>16.815000000000001</v>
      </c>
      <c r="I19" s="85">
        <v>201.78</v>
      </c>
      <c r="J19" s="139">
        <f>H19*12</f>
        <v>201.78000000000003</v>
      </c>
      <c r="K19" s="66">
        <v>1</v>
      </c>
      <c r="L19" s="66"/>
      <c r="M19" s="66"/>
      <c r="N19" s="66"/>
      <c r="O19" s="66"/>
      <c r="P19" s="66"/>
      <c r="Q19" s="66"/>
      <c r="R19" s="66"/>
      <c r="S19" s="97"/>
      <c r="T19" s="97"/>
      <c r="U19" s="97"/>
      <c r="V19" s="97"/>
      <c r="W19" s="97"/>
      <c r="X19" s="97"/>
      <c r="Y19" s="66"/>
      <c r="Z19" s="66"/>
      <c r="AA19" s="101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104"/>
      <c r="AM19" s="66"/>
      <c r="AN19" s="66"/>
      <c r="AO19" s="66"/>
      <c r="AP19" s="66"/>
      <c r="AQ19" s="66"/>
      <c r="AR19" s="66"/>
      <c r="AS19" s="66"/>
      <c r="AT19" s="66"/>
    </row>
    <row r="20" spans="1:46" s="123" customFormat="1" ht="28.5">
      <c r="A20" s="127"/>
      <c r="B20" s="137" t="s">
        <v>25</v>
      </c>
      <c r="C20" s="125"/>
      <c r="D20" s="131"/>
      <c r="E20" s="117"/>
      <c r="F20" s="117"/>
      <c r="G20" s="117"/>
      <c r="H20" s="118"/>
      <c r="I20" s="118"/>
      <c r="J20" s="118"/>
      <c r="K20" s="119"/>
      <c r="L20" s="119"/>
      <c r="M20" s="119"/>
      <c r="N20" s="119"/>
      <c r="O20" s="119"/>
      <c r="P20" s="119"/>
      <c r="Q20" s="119"/>
      <c r="R20" s="119"/>
      <c r="S20" s="120"/>
      <c r="T20" s="120"/>
      <c r="U20" s="120"/>
      <c r="V20" s="120"/>
      <c r="W20" s="120"/>
      <c r="X20" s="120"/>
      <c r="Y20" s="119"/>
      <c r="Z20" s="119"/>
      <c r="AA20" s="121"/>
      <c r="AB20" s="119"/>
      <c r="AC20" s="119"/>
      <c r="AD20" s="119"/>
      <c r="AE20" s="119"/>
      <c r="AF20" s="119"/>
      <c r="AG20" s="138"/>
      <c r="AH20" s="119"/>
      <c r="AI20" s="119"/>
      <c r="AJ20" s="119"/>
      <c r="AK20" s="119"/>
      <c r="AL20" s="122"/>
      <c r="AM20" s="119"/>
      <c r="AN20" s="119"/>
      <c r="AO20" s="119"/>
      <c r="AP20" s="119"/>
      <c r="AQ20" s="119"/>
      <c r="AR20" s="119"/>
      <c r="AS20" s="119"/>
      <c r="AT20" s="119"/>
    </row>
    <row r="21" spans="1:46" ht="39">
      <c r="A21" s="11">
        <v>13</v>
      </c>
      <c r="B21" s="15" t="s">
        <v>26</v>
      </c>
      <c r="C21" s="13" t="s">
        <v>27</v>
      </c>
      <c r="D21" s="55" t="s">
        <v>28</v>
      </c>
      <c r="E21" s="84" t="s">
        <v>233</v>
      </c>
      <c r="F21" s="84" t="s">
        <v>228</v>
      </c>
      <c r="G21" s="84">
        <v>43041</v>
      </c>
      <c r="H21" s="85">
        <f t="shared" ref="H21:H26" si="2">I21/20</f>
        <v>1.0660000000000001</v>
      </c>
      <c r="I21" s="85">
        <v>21.32</v>
      </c>
      <c r="J21" s="182">
        <f>H21*1300</f>
        <v>1385.8000000000002</v>
      </c>
      <c r="K21" s="66">
        <v>2</v>
      </c>
      <c r="L21" s="66"/>
      <c r="M21" s="66"/>
      <c r="N21" s="66"/>
      <c r="O21" s="66"/>
      <c r="P21" s="66"/>
      <c r="Q21" s="66"/>
      <c r="R21" s="66"/>
      <c r="S21" s="97"/>
      <c r="T21" s="97"/>
      <c r="U21" s="97"/>
      <c r="V21" s="97"/>
      <c r="W21" s="97"/>
      <c r="X21" s="97"/>
      <c r="Y21" s="66"/>
      <c r="Z21" s="66" t="s">
        <v>266</v>
      </c>
      <c r="AA21" s="101" t="s">
        <v>267</v>
      </c>
      <c r="AB21" s="66">
        <v>110040</v>
      </c>
      <c r="AC21" s="66">
        <v>0.7</v>
      </c>
      <c r="AD21" s="66">
        <v>14</v>
      </c>
      <c r="AE21" s="140">
        <v>910</v>
      </c>
      <c r="AF21" s="66">
        <v>1</v>
      </c>
      <c r="AG21" s="93" t="s">
        <v>273</v>
      </c>
      <c r="AH21" s="105" t="s">
        <v>274</v>
      </c>
      <c r="AI21" s="97">
        <v>11025</v>
      </c>
      <c r="AJ21" s="106">
        <v>1.1499999999999999</v>
      </c>
      <c r="AK21" s="106">
        <v>23</v>
      </c>
      <c r="AL21" s="185">
        <v>1495</v>
      </c>
      <c r="AM21" s="66">
        <v>3</v>
      </c>
      <c r="AN21" s="66"/>
      <c r="AO21" s="66"/>
      <c r="AP21" s="66"/>
      <c r="AQ21" s="66"/>
      <c r="AR21" s="66"/>
      <c r="AS21" s="66"/>
      <c r="AT21" s="66"/>
    </row>
    <row r="22" spans="1:46" ht="39">
      <c r="A22" s="11">
        <v>14</v>
      </c>
      <c r="B22" s="15" t="s">
        <v>29</v>
      </c>
      <c r="C22" s="13" t="s">
        <v>30</v>
      </c>
      <c r="D22" s="55" t="s">
        <v>28</v>
      </c>
      <c r="E22" s="84" t="s">
        <v>233</v>
      </c>
      <c r="F22" s="84" t="s">
        <v>228</v>
      </c>
      <c r="G22" s="84">
        <v>43901</v>
      </c>
      <c r="H22" s="85">
        <f t="shared" si="2"/>
        <v>2.8405</v>
      </c>
      <c r="I22" s="85">
        <v>56.81</v>
      </c>
      <c r="J22" s="169">
        <f>H22*200</f>
        <v>568.1</v>
      </c>
      <c r="K22" s="66">
        <v>3</v>
      </c>
      <c r="L22" s="66"/>
      <c r="M22" s="66"/>
      <c r="N22" s="66"/>
      <c r="O22" s="66"/>
      <c r="P22" s="66"/>
      <c r="Q22" s="66"/>
      <c r="R22" s="66"/>
      <c r="S22" s="97"/>
      <c r="T22" s="97"/>
      <c r="U22" s="97"/>
      <c r="V22" s="97"/>
      <c r="W22" s="97"/>
      <c r="X22" s="97"/>
      <c r="Y22" s="66"/>
      <c r="Z22" s="66" t="s">
        <v>268</v>
      </c>
      <c r="AA22" s="101" t="s">
        <v>267</v>
      </c>
      <c r="AB22" s="66">
        <v>110061</v>
      </c>
      <c r="AC22" s="66">
        <v>1.3</v>
      </c>
      <c r="AD22" s="66">
        <v>26</v>
      </c>
      <c r="AE22" s="140">
        <v>260</v>
      </c>
      <c r="AF22" s="66">
        <v>1</v>
      </c>
      <c r="AG22" s="93" t="s">
        <v>273</v>
      </c>
      <c r="AH22" s="105" t="s">
        <v>274</v>
      </c>
      <c r="AI22" s="97">
        <v>10132</v>
      </c>
      <c r="AJ22" s="106">
        <v>2</v>
      </c>
      <c r="AK22" s="106">
        <v>40</v>
      </c>
      <c r="AL22" s="186">
        <v>400</v>
      </c>
      <c r="AM22" s="66">
        <v>2</v>
      </c>
      <c r="AN22" s="66"/>
      <c r="AO22" s="66"/>
      <c r="AP22" s="66"/>
      <c r="AQ22" s="66"/>
      <c r="AR22" s="66"/>
      <c r="AS22" s="66"/>
      <c r="AT22" s="66"/>
    </row>
    <row r="23" spans="1:46" ht="39">
      <c r="A23" s="11">
        <v>15</v>
      </c>
      <c r="B23" s="15" t="s">
        <v>31</v>
      </c>
      <c r="C23" s="13" t="s">
        <v>32</v>
      </c>
      <c r="D23" s="55" t="s">
        <v>28</v>
      </c>
      <c r="E23" s="84"/>
      <c r="F23" s="84"/>
      <c r="G23" s="84"/>
      <c r="H23" s="85">
        <f t="shared" si="2"/>
        <v>0</v>
      </c>
      <c r="I23" s="85"/>
      <c r="J23" s="85"/>
      <c r="K23" s="66"/>
      <c r="L23" s="66"/>
      <c r="M23" s="66"/>
      <c r="N23" s="66"/>
      <c r="O23" s="66"/>
      <c r="P23" s="66"/>
      <c r="Q23" s="66"/>
      <c r="R23" s="66"/>
      <c r="S23" s="97"/>
      <c r="T23" s="97"/>
      <c r="U23" s="97"/>
      <c r="V23" s="97"/>
      <c r="W23" s="97"/>
      <c r="X23" s="97"/>
      <c r="Y23" s="66"/>
      <c r="Z23" s="66" t="s">
        <v>269</v>
      </c>
      <c r="AA23" s="101" t="s">
        <v>267</v>
      </c>
      <c r="AB23" s="66">
        <v>110121</v>
      </c>
      <c r="AC23" s="66">
        <v>1</v>
      </c>
      <c r="AD23" s="66">
        <v>20</v>
      </c>
      <c r="AE23" s="140">
        <v>240</v>
      </c>
      <c r="AF23" s="66">
        <v>1</v>
      </c>
      <c r="AG23" s="93" t="s">
        <v>273</v>
      </c>
      <c r="AH23" s="105" t="s">
        <v>274</v>
      </c>
      <c r="AI23" s="97">
        <v>10023</v>
      </c>
      <c r="AJ23" s="106">
        <v>1.1000000000000001</v>
      </c>
      <c r="AK23" s="106">
        <v>22</v>
      </c>
      <c r="AL23" s="186">
        <v>264</v>
      </c>
      <c r="AM23" s="66">
        <v>2</v>
      </c>
      <c r="AN23" s="66"/>
      <c r="AO23" s="66"/>
      <c r="AP23" s="66"/>
      <c r="AQ23" s="66"/>
      <c r="AR23" s="66"/>
      <c r="AS23" s="66"/>
      <c r="AT23" s="66"/>
    </row>
    <row r="24" spans="1:46" ht="39">
      <c r="A24" s="11">
        <v>16</v>
      </c>
      <c r="B24" s="15" t="s">
        <v>33</v>
      </c>
      <c r="C24" s="13" t="s">
        <v>34</v>
      </c>
      <c r="D24" s="55" t="s">
        <v>28</v>
      </c>
      <c r="E24" s="84"/>
      <c r="F24" s="84"/>
      <c r="G24" s="84"/>
      <c r="H24" s="85">
        <f t="shared" si="2"/>
        <v>0</v>
      </c>
      <c r="I24" s="85"/>
      <c r="J24" s="85"/>
      <c r="K24" s="66"/>
      <c r="L24" s="66"/>
      <c r="M24" s="66"/>
      <c r="N24" s="66"/>
      <c r="O24" s="66"/>
      <c r="P24" s="66"/>
      <c r="Q24" s="66"/>
      <c r="R24" s="66"/>
      <c r="S24" s="97"/>
      <c r="T24" s="97"/>
      <c r="U24" s="97"/>
      <c r="V24" s="97"/>
      <c r="W24" s="97"/>
      <c r="X24" s="97"/>
      <c r="Y24" s="66"/>
      <c r="Z24" s="66" t="s">
        <v>270</v>
      </c>
      <c r="AA24" s="101" t="s">
        <v>267</v>
      </c>
      <c r="AB24" s="66">
        <v>110122</v>
      </c>
      <c r="AC24" s="66">
        <v>1</v>
      </c>
      <c r="AD24" s="66">
        <v>20</v>
      </c>
      <c r="AE24" s="140">
        <v>260</v>
      </c>
      <c r="AF24" s="66">
        <v>1</v>
      </c>
      <c r="AG24" s="93" t="s">
        <v>273</v>
      </c>
      <c r="AH24" s="105" t="s">
        <v>274</v>
      </c>
      <c r="AI24" s="97">
        <v>11023</v>
      </c>
      <c r="AJ24" s="106">
        <v>1.1000000000000001</v>
      </c>
      <c r="AK24" s="106">
        <v>22</v>
      </c>
      <c r="AL24" s="186">
        <v>286</v>
      </c>
      <c r="AM24" s="66">
        <v>2</v>
      </c>
      <c r="AN24" s="66"/>
      <c r="AO24" s="66"/>
      <c r="AP24" s="66"/>
      <c r="AQ24" s="66"/>
      <c r="AR24" s="66"/>
      <c r="AS24" s="66"/>
      <c r="AT24" s="66"/>
    </row>
    <row r="25" spans="1:46" ht="39">
      <c r="A25" s="11">
        <v>17</v>
      </c>
      <c r="B25" s="15" t="s">
        <v>35</v>
      </c>
      <c r="C25" s="13" t="s">
        <v>36</v>
      </c>
      <c r="D25" s="55" t="s">
        <v>28</v>
      </c>
      <c r="E25" s="84" t="s">
        <v>233</v>
      </c>
      <c r="F25" s="84" t="s">
        <v>228</v>
      </c>
      <c r="G25" s="84">
        <v>43631</v>
      </c>
      <c r="H25" s="85">
        <f t="shared" si="2"/>
        <v>1.7215</v>
      </c>
      <c r="I25" s="85">
        <v>34.43</v>
      </c>
      <c r="J25" s="182">
        <f>H25*40</f>
        <v>68.86</v>
      </c>
      <c r="K25" s="66">
        <v>2</v>
      </c>
      <c r="L25" s="66"/>
      <c r="M25" s="66"/>
      <c r="N25" s="66"/>
      <c r="O25" s="66"/>
      <c r="P25" s="66"/>
      <c r="Q25" s="66"/>
      <c r="R25" s="66"/>
      <c r="S25" s="97"/>
      <c r="T25" s="97"/>
      <c r="U25" s="97"/>
      <c r="V25" s="97"/>
      <c r="W25" s="97"/>
      <c r="X25" s="97"/>
      <c r="Y25" s="66"/>
      <c r="Z25" s="66" t="s">
        <v>271</v>
      </c>
      <c r="AA25" s="101" t="s">
        <v>267</v>
      </c>
      <c r="AB25" s="66">
        <v>110310</v>
      </c>
      <c r="AC25" s="66">
        <v>1.1499999999999999</v>
      </c>
      <c r="AD25" s="66">
        <v>23</v>
      </c>
      <c r="AE25" s="140">
        <v>46</v>
      </c>
      <c r="AF25" s="66">
        <v>1</v>
      </c>
      <c r="AG25" s="93" t="s">
        <v>273</v>
      </c>
      <c r="AH25" s="105" t="s">
        <v>274</v>
      </c>
      <c r="AI25" s="97">
        <v>11612</v>
      </c>
      <c r="AJ25" s="106">
        <v>2.5</v>
      </c>
      <c r="AK25" s="106">
        <v>50</v>
      </c>
      <c r="AL25" s="185">
        <v>100</v>
      </c>
      <c r="AM25" s="66">
        <v>3</v>
      </c>
      <c r="AN25" s="66"/>
      <c r="AO25" s="66"/>
      <c r="AP25" s="66"/>
      <c r="AQ25" s="66"/>
      <c r="AR25" s="66"/>
      <c r="AS25" s="66"/>
      <c r="AT25" s="66"/>
    </row>
    <row r="26" spans="1:46" ht="39">
      <c r="A26" s="17">
        <v>18</v>
      </c>
      <c r="B26" s="15" t="s">
        <v>37</v>
      </c>
      <c r="C26" s="13" t="s">
        <v>36</v>
      </c>
      <c r="D26" s="55" t="s">
        <v>28</v>
      </c>
      <c r="E26" s="84" t="s">
        <v>233</v>
      </c>
      <c r="F26" s="84" t="s">
        <v>228</v>
      </c>
      <c r="G26" s="84">
        <v>418284</v>
      </c>
      <c r="H26" s="85">
        <f t="shared" si="2"/>
        <v>1.643</v>
      </c>
      <c r="I26" s="85">
        <v>32.86</v>
      </c>
      <c r="J26" s="182">
        <f>H26*40</f>
        <v>65.72</v>
      </c>
      <c r="K26" s="66">
        <v>2</v>
      </c>
      <c r="L26" s="66"/>
      <c r="M26" s="66"/>
      <c r="N26" s="66"/>
      <c r="O26" s="66"/>
      <c r="P26" s="66"/>
      <c r="Q26" s="66"/>
      <c r="R26" s="66"/>
      <c r="S26" s="97"/>
      <c r="T26" s="97"/>
      <c r="U26" s="97"/>
      <c r="V26" s="97"/>
      <c r="W26" s="97"/>
      <c r="X26" s="97"/>
      <c r="Y26" s="66"/>
      <c r="Z26" s="66" t="s">
        <v>272</v>
      </c>
      <c r="AA26" s="101" t="s">
        <v>267</v>
      </c>
      <c r="AB26" s="66">
        <v>110320</v>
      </c>
      <c r="AC26" s="66">
        <v>1.1499999999999999</v>
      </c>
      <c r="AD26" s="66">
        <v>23</v>
      </c>
      <c r="AE26" s="140">
        <v>46</v>
      </c>
      <c r="AF26" s="66">
        <v>1</v>
      </c>
      <c r="AG26" s="93" t="s">
        <v>273</v>
      </c>
      <c r="AH26" s="105" t="s">
        <v>274</v>
      </c>
      <c r="AI26" s="97">
        <v>11611</v>
      </c>
      <c r="AJ26" s="106">
        <v>2</v>
      </c>
      <c r="AK26" s="106">
        <v>40</v>
      </c>
      <c r="AL26" s="185">
        <v>80</v>
      </c>
      <c r="AM26" s="66">
        <v>3</v>
      </c>
      <c r="AN26" s="66"/>
      <c r="AO26" s="66"/>
      <c r="AP26" s="66"/>
      <c r="AQ26" s="66"/>
      <c r="AR26" s="66"/>
      <c r="AS26" s="66"/>
      <c r="AT26" s="66"/>
    </row>
    <row r="27" spans="1:46" s="123" customFormat="1">
      <c r="A27" s="135"/>
      <c r="B27" s="136" t="s">
        <v>38</v>
      </c>
      <c r="C27" s="125"/>
      <c r="D27" s="126"/>
      <c r="E27" s="117"/>
      <c r="F27" s="117"/>
      <c r="G27" s="117"/>
      <c r="H27" s="118"/>
      <c r="I27" s="118"/>
      <c r="J27" s="118"/>
      <c r="K27" s="119"/>
      <c r="L27" s="119"/>
      <c r="M27" s="119"/>
      <c r="N27" s="119"/>
      <c r="O27" s="119"/>
      <c r="P27" s="119"/>
      <c r="Q27" s="119"/>
      <c r="R27" s="119"/>
      <c r="S27" s="120"/>
      <c r="T27" s="120"/>
      <c r="U27" s="120"/>
      <c r="V27" s="120"/>
      <c r="W27" s="120"/>
      <c r="X27" s="120"/>
      <c r="Y27" s="119"/>
      <c r="Z27" s="119"/>
      <c r="AA27" s="121"/>
      <c r="AB27" s="119"/>
      <c r="AC27" s="119"/>
      <c r="AD27" s="119"/>
      <c r="AE27" s="119"/>
      <c r="AF27" s="119"/>
      <c r="AL27" s="122"/>
      <c r="AM27" s="119"/>
      <c r="AN27" s="119"/>
      <c r="AO27" s="119"/>
      <c r="AP27" s="119"/>
      <c r="AQ27" s="119"/>
      <c r="AR27" s="119"/>
      <c r="AS27" s="119"/>
      <c r="AT27" s="119"/>
    </row>
    <row r="28" spans="1:46" ht="45">
      <c r="A28" s="11">
        <v>19</v>
      </c>
      <c r="B28" s="19" t="s">
        <v>39</v>
      </c>
      <c r="C28" s="20" t="s">
        <v>40</v>
      </c>
      <c r="D28" s="56" t="s">
        <v>41</v>
      </c>
      <c r="E28" s="84"/>
      <c r="F28" s="84"/>
      <c r="G28" s="84"/>
      <c r="H28" s="85"/>
      <c r="I28" s="85"/>
      <c r="J28" s="85"/>
      <c r="K28" s="66"/>
      <c r="L28" s="88">
        <v>10</v>
      </c>
      <c r="M28" s="89" t="s">
        <v>240</v>
      </c>
      <c r="N28" s="90" t="s">
        <v>241</v>
      </c>
      <c r="O28" s="91">
        <v>7.6</v>
      </c>
      <c r="P28" s="92">
        <f>O28*L28</f>
        <v>76</v>
      </c>
      <c r="Q28" s="184">
        <v>1824</v>
      </c>
      <c r="R28" s="66">
        <v>3</v>
      </c>
      <c r="S28" s="98" t="s">
        <v>257</v>
      </c>
      <c r="T28" s="98" t="s">
        <v>258</v>
      </c>
      <c r="U28" s="98" t="s">
        <v>259</v>
      </c>
      <c r="V28" s="97">
        <v>7.25</v>
      </c>
      <c r="W28" s="97">
        <f t="shared" ref="W28:W30" si="3">V28*20</f>
        <v>145</v>
      </c>
      <c r="X28" s="183">
        <f>V28*240</f>
        <v>1740</v>
      </c>
      <c r="Y28" s="66">
        <v>2</v>
      </c>
      <c r="Z28" s="66"/>
      <c r="AA28" s="101"/>
      <c r="AB28" s="66"/>
      <c r="AC28" s="66"/>
      <c r="AD28" s="66"/>
      <c r="AE28" s="66"/>
      <c r="AF28" s="66"/>
      <c r="AG28" s="66" t="s">
        <v>275</v>
      </c>
      <c r="AH28" s="107" t="s">
        <v>276</v>
      </c>
      <c r="AI28" s="108" t="s">
        <v>277</v>
      </c>
      <c r="AJ28" s="106">
        <v>5</v>
      </c>
      <c r="AK28" s="106">
        <v>100</v>
      </c>
      <c r="AL28" s="141">
        <v>1200</v>
      </c>
      <c r="AM28" s="66">
        <v>1</v>
      </c>
      <c r="AN28" s="66"/>
      <c r="AO28" s="66"/>
      <c r="AP28" s="66"/>
      <c r="AQ28" s="66"/>
      <c r="AR28" s="66"/>
      <c r="AS28" s="66"/>
      <c r="AT28" s="66"/>
    </row>
    <row r="29" spans="1:46" ht="48">
      <c r="A29" s="11">
        <v>20</v>
      </c>
      <c r="B29" s="22" t="s">
        <v>42</v>
      </c>
      <c r="C29" s="13" t="s">
        <v>43</v>
      </c>
      <c r="D29" s="56" t="s">
        <v>41</v>
      </c>
      <c r="E29" s="84"/>
      <c r="F29" s="84"/>
      <c r="G29" s="84"/>
      <c r="H29" s="85"/>
      <c r="I29" s="85"/>
      <c r="J29" s="85"/>
      <c r="K29" s="66"/>
      <c r="L29" s="88">
        <v>25</v>
      </c>
      <c r="M29" s="89" t="s">
        <v>242</v>
      </c>
      <c r="N29" s="90" t="s">
        <v>243</v>
      </c>
      <c r="O29" s="91">
        <v>4.26</v>
      </c>
      <c r="P29" s="92">
        <f>O29*L29</f>
        <v>106.5</v>
      </c>
      <c r="Q29" s="144">
        <v>511.2</v>
      </c>
      <c r="R29" s="66">
        <v>1</v>
      </c>
      <c r="S29" s="98" t="s">
        <v>257</v>
      </c>
      <c r="T29" s="98" t="s">
        <v>258</v>
      </c>
      <c r="U29" s="98" t="s">
        <v>260</v>
      </c>
      <c r="V29" s="97">
        <v>8.4499999999999993</v>
      </c>
      <c r="W29" s="97">
        <f t="shared" si="3"/>
        <v>169</v>
      </c>
      <c r="X29" s="183">
        <f>V29*120</f>
        <v>1013.9999999999999</v>
      </c>
      <c r="Y29" s="66">
        <v>2</v>
      </c>
      <c r="Z29" s="66"/>
      <c r="AA29" s="101"/>
      <c r="AB29" s="66"/>
      <c r="AC29" s="66"/>
      <c r="AD29" s="66"/>
      <c r="AE29" s="66"/>
      <c r="AF29" s="66"/>
      <c r="AG29" s="66" t="s">
        <v>275</v>
      </c>
      <c r="AH29" s="107" t="s">
        <v>276</v>
      </c>
      <c r="AI29" s="108" t="s">
        <v>278</v>
      </c>
      <c r="AJ29" s="106">
        <v>9.5</v>
      </c>
      <c r="AK29" s="106">
        <v>190</v>
      </c>
      <c r="AL29" s="185">
        <v>1140</v>
      </c>
      <c r="AM29" s="66">
        <v>3</v>
      </c>
      <c r="AN29" s="66"/>
      <c r="AO29" s="66"/>
      <c r="AP29" s="66"/>
      <c r="AQ29" s="66"/>
      <c r="AR29" s="66"/>
      <c r="AS29" s="66"/>
      <c r="AT29" s="66"/>
    </row>
    <row r="30" spans="1:46" ht="45">
      <c r="A30" s="11">
        <v>21</v>
      </c>
      <c r="B30" s="23" t="s">
        <v>44</v>
      </c>
      <c r="C30" s="24" t="s">
        <v>45</v>
      </c>
      <c r="D30" s="57" t="s">
        <v>41</v>
      </c>
      <c r="E30" s="84"/>
      <c r="F30" s="84"/>
      <c r="G30" s="84"/>
      <c r="H30" s="85"/>
      <c r="I30" s="85"/>
      <c r="J30" s="85"/>
      <c r="K30" s="66"/>
      <c r="L30" s="88">
        <v>20</v>
      </c>
      <c r="M30" s="89" t="s">
        <v>240</v>
      </c>
      <c r="N30" s="90" t="s">
        <v>244</v>
      </c>
      <c r="O30" s="91">
        <v>3.98</v>
      </c>
      <c r="P30" s="92">
        <f>O30*L30</f>
        <v>79.599999999999994</v>
      </c>
      <c r="Q30" s="184">
        <v>6049.6</v>
      </c>
      <c r="R30" s="66">
        <v>3</v>
      </c>
      <c r="S30" s="98" t="s">
        <v>257</v>
      </c>
      <c r="T30" s="98" t="s">
        <v>261</v>
      </c>
      <c r="U30" s="98" t="s">
        <v>262</v>
      </c>
      <c r="V30" s="97">
        <v>2.65</v>
      </c>
      <c r="W30" s="97">
        <f t="shared" si="3"/>
        <v>53</v>
      </c>
      <c r="X30" s="183">
        <f>V30*1520</f>
        <v>4028</v>
      </c>
      <c r="Y30" s="66">
        <v>2</v>
      </c>
      <c r="Z30" s="66"/>
      <c r="AA30" s="101"/>
      <c r="AB30" s="66"/>
      <c r="AC30" s="66"/>
      <c r="AD30" s="66"/>
      <c r="AE30" s="66"/>
      <c r="AF30" s="66"/>
      <c r="AG30" s="66" t="s">
        <v>275</v>
      </c>
      <c r="AH30" s="107" t="s">
        <v>276</v>
      </c>
      <c r="AI30" s="108" t="s">
        <v>279</v>
      </c>
      <c r="AJ30" s="106">
        <v>2.5</v>
      </c>
      <c r="AK30" s="106">
        <v>50</v>
      </c>
      <c r="AL30" s="141">
        <v>3800</v>
      </c>
      <c r="AM30" s="66">
        <v>1</v>
      </c>
      <c r="AN30" s="66"/>
      <c r="AO30" s="66"/>
      <c r="AP30" s="66"/>
      <c r="AQ30" s="66"/>
      <c r="AR30" s="66"/>
      <c r="AS30" s="66"/>
      <c r="AT30" s="66"/>
    </row>
    <row r="31" spans="1:46" ht="37.5" customHeight="1">
      <c r="A31" s="11">
        <v>22</v>
      </c>
      <c r="B31" s="25" t="s">
        <v>46</v>
      </c>
      <c r="C31" s="20" t="s">
        <v>47</v>
      </c>
      <c r="D31" s="57" t="s">
        <v>41</v>
      </c>
      <c r="E31" s="84"/>
      <c r="F31" s="84"/>
      <c r="G31" s="84"/>
      <c r="H31" s="85"/>
      <c r="I31" s="85"/>
      <c r="J31" s="85"/>
      <c r="K31" s="66"/>
      <c r="L31" s="66"/>
      <c r="M31" s="66"/>
      <c r="N31" s="66"/>
      <c r="O31" s="66"/>
      <c r="P31" s="66"/>
      <c r="Q31" s="66"/>
      <c r="R31" s="66"/>
      <c r="S31" s="97"/>
      <c r="T31" s="97"/>
      <c r="U31" s="97"/>
      <c r="V31" s="97"/>
      <c r="W31" s="97"/>
      <c r="X31" s="97"/>
      <c r="Y31" s="66"/>
      <c r="Z31" s="66"/>
      <c r="AA31" s="101"/>
      <c r="AB31" s="66"/>
      <c r="AC31" s="66"/>
      <c r="AD31" s="66"/>
      <c r="AE31" s="66"/>
      <c r="AF31" s="66"/>
      <c r="AG31" s="66" t="s">
        <v>275</v>
      </c>
      <c r="AH31" s="107" t="s">
        <v>276</v>
      </c>
      <c r="AI31" s="108" t="s">
        <v>280</v>
      </c>
      <c r="AJ31" s="106">
        <v>16</v>
      </c>
      <c r="AK31" s="106">
        <v>320</v>
      </c>
      <c r="AL31" s="141">
        <v>640</v>
      </c>
      <c r="AM31" s="66">
        <v>1</v>
      </c>
      <c r="AN31" s="66"/>
      <c r="AO31" s="66"/>
      <c r="AP31" s="66"/>
      <c r="AQ31" s="66"/>
      <c r="AR31" s="66"/>
      <c r="AS31" s="66"/>
      <c r="AT31" s="66"/>
    </row>
    <row r="32" spans="1:46" ht="75.75" customHeight="1">
      <c r="A32" s="26">
        <v>23</v>
      </c>
      <c r="B32" s="27" t="s">
        <v>48</v>
      </c>
      <c r="C32" s="28" t="s">
        <v>49</v>
      </c>
      <c r="D32" s="57" t="s">
        <v>50</v>
      </c>
      <c r="E32" s="84"/>
      <c r="F32" s="84"/>
      <c r="G32" s="84"/>
      <c r="H32" s="85"/>
      <c r="I32" s="85"/>
      <c r="J32" s="85"/>
      <c r="K32" s="66"/>
      <c r="L32" s="66"/>
      <c r="M32" s="66"/>
      <c r="N32" s="66"/>
      <c r="O32" s="66"/>
      <c r="P32" s="66"/>
      <c r="Q32" s="66"/>
      <c r="R32" s="66"/>
      <c r="S32" s="97"/>
      <c r="T32" s="97"/>
      <c r="U32" s="97"/>
      <c r="V32" s="97"/>
      <c r="W32" s="97"/>
      <c r="X32" s="97"/>
      <c r="Y32" s="66"/>
      <c r="Z32" s="66"/>
      <c r="AA32" s="101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104"/>
      <c r="AM32" s="66"/>
      <c r="AN32" s="66"/>
      <c r="AO32" s="66"/>
      <c r="AP32" s="66"/>
      <c r="AQ32" s="66"/>
      <c r="AR32" s="66"/>
      <c r="AS32" s="66"/>
      <c r="AT32" s="66"/>
    </row>
    <row r="33" spans="1:46" s="123" customFormat="1">
      <c r="A33" s="127"/>
      <c r="B33" s="130" t="s">
        <v>51</v>
      </c>
      <c r="C33" s="125"/>
      <c r="D33" s="131"/>
      <c r="E33" s="117"/>
      <c r="F33" s="117"/>
      <c r="G33" s="117"/>
      <c r="H33" s="118"/>
      <c r="I33" s="118"/>
      <c r="J33" s="118"/>
      <c r="K33" s="119"/>
      <c r="L33" s="119"/>
      <c r="M33" s="119"/>
      <c r="N33" s="119"/>
      <c r="O33" s="119"/>
      <c r="P33" s="119"/>
      <c r="Q33" s="119"/>
      <c r="R33" s="119"/>
      <c r="S33" s="120"/>
      <c r="T33" s="120"/>
      <c r="U33" s="120"/>
      <c r="V33" s="120"/>
      <c r="W33" s="120"/>
      <c r="X33" s="120"/>
      <c r="Y33" s="119"/>
      <c r="Z33" s="119"/>
      <c r="AA33" s="121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22"/>
      <c r="AM33" s="119"/>
      <c r="AN33" s="119"/>
      <c r="AO33" s="119"/>
      <c r="AP33" s="119"/>
      <c r="AQ33" s="119"/>
      <c r="AR33" s="119"/>
      <c r="AS33" s="119"/>
      <c r="AT33" s="119"/>
    </row>
    <row r="34" spans="1:46">
      <c r="A34" s="29">
        <v>24</v>
      </c>
      <c r="B34" s="30" t="s">
        <v>52</v>
      </c>
      <c r="C34" s="31" t="s">
        <v>6</v>
      </c>
      <c r="D34" s="58" t="s">
        <v>53</v>
      </c>
      <c r="E34" s="84"/>
      <c r="F34" s="84"/>
      <c r="G34" s="84"/>
      <c r="H34" s="85"/>
      <c r="I34" s="85"/>
      <c r="J34" s="85"/>
      <c r="K34" s="66"/>
      <c r="L34" s="66"/>
      <c r="M34" s="66"/>
      <c r="N34" s="66"/>
      <c r="O34" s="66"/>
      <c r="P34" s="66"/>
      <c r="Q34" s="66"/>
      <c r="R34" s="66"/>
      <c r="S34" s="99" t="s">
        <v>263</v>
      </c>
      <c r="T34" s="99" t="s">
        <v>264</v>
      </c>
      <c r="U34" s="99" t="s">
        <v>265</v>
      </c>
      <c r="V34" s="97">
        <v>1.05</v>
      </c>
      <c r="W34" s="97">
        <f>V34*25</f>
        <v>26.25</v>
      </c>
      <c r="X34" s="145">
        <f>V34*50</f>
        <v>52.5</v>
      </c>
      <c r="Y34" s="66">
        <v>1</v>
      </c>
      <c r="Z34" s="66"/>
      <c r="AA34" s="101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104"/>
      <c r="AM34" s="66"/>
      <c r="AN34" s="66"/>
      <c r="AO34" s="66"/>
      <c r="AP34" s="66"/>
      <c r="AQ34" s="66"/>
      <c r="AR34" s="66"/>
      <c r="AS34" s="66"/>
      <c r="AT34" s="66"/>
    </row>
    <row r="35" spans="1:46">
      <c r="A35" s="11"/>
      <c r="B35" s="32" t="s">
        <v>54</v>
      </c>
      <c r="C35" s="13"/>
      <c r="D35" s="53"/>
      <c r="E35" s="84"/>
      <c r="F35" s="84"/>
      <c r="G35" s="84"/>
      <c r="H35" s="85"/>
      <c r="I35" s="85"/>
      <c r="J35" s="85"/>
      <c r="K35" s="66"/>
      <c r="L35" s="66"/>
      <c r="M35" s="66"/>
      <c r="N35" s="66"/>
      <c r="O35" s="66"/>
      <c r="P35" s="66"/>
      <c r="Q35" s="66"/>
      <c r="R35" s="66"/>
      <c r="S35" s="97"/>
      <c r="T35" s="97"/>
      <c r="U35" s="97"/>
      <c r="V35" s="97"/>
      <c r="W35" s="97"/>
      <c r="X35" s="97"/>
      <c r="Y35" s="66"/>
      <c r="Z35" s="66"/>
      <c r="AA35" s="101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104"/>
      <c r="AM35" s="66"/>
      <c r="AN35" s="66"/>
      <c r="AO35" s="66"/>
      <c r="AP35" s="66"/>
      <c r="AQ35" s="66"/>
      <c r="AR35" s="66"/>
      <c r="AS35" s="66"/>
      <c r="AT35" s="66"/>
    </row>
    <row r="36" spans="1:46">
      <c r="A36" s="11">
        <v>25</v>
      </c>
      <c r="B36" s="15" t="s">
        <v>55</v>
      </c>
      <c r="C36" s="13" t="s">
        <v>56</v>
      </c>
      <c r="D36" s="55" t="s">
        <v>57</v>
      </c>
      <c r="E36" s="84" t="s">
        <v>234</v>
      </c>
      <c r="F36" s="84" t="s">
        <v>228</v>
      </c>
      <c r="G36" s="84">
        <v>55542</v>
      </c>
      <c r="H36" s="85">
        <f>I36/4</f>
        <v>26.035</v>
      </c>
      <c r="I36" s="85">
        <v>104.14</v>
      </c>
      <c r="J36" s="139">
        <f>H36*8</f>
        <v>208.28</v>
      </c>
      <c r="K36" s="66">
        <v>1</v>
      </c>
      <c r="L36" s="66"/>
      <c r="M36" s="66"/>
      <c r="N36" s="66"/>
      <c r="O36" s="66"/>
      <c r="P36" s="66"/>
      <c r="Q36" s="66"/>
      <c r="R36" s="66"/>
      <c r="S36" s="97"/>
      <c r="T36" s="97"/>
      <c r="U36" s="97"/>
      <c r="V36" s="97"/>
      <c r="W36" s="97"/>
      <c r="X36" s="97"/>
      <c r="Y36" s="66"/>
      <c r="Z36" s="66"/>
      <c r="AA36" s="101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104"/>
      <c r="AM36" s="66"/>
      <c r="AN36" s="66"/>
      <c r="AO36" s="66"/>
      <c r="AP36" s="66"/>
      <c r="AQ36" s="66"/>
      <c r="AR36" s="66"/>
      <c r="AS36" s="66"/>
      <c r="AT36" s="66"/>
    </row>
    <row r="37" spans="1:46" s="123" customFormat="1">
      <c r="A37" s="127"/>
      <c r="B37" s="134" t="s">
        <v>58</v>
      </c>
      <c r="C37" s="125"/>
      <c r="D37" s="131"/>
      <c r="E37" s="117"/>
      <c r="F37" s="117"/>
      <c r="G37" s="117"/>
      <c r="H37" s="118"/>
      <c r="I37" s="118"/>
      <c r="J37" s="118"/>
      <c r="K37" s="119"/>
      <c r="L37" s="119"/>
      <c r="M37" s="119"/>
      <c r="N37" s="119"/>
      <c r="O37" s="119"/>
      <c r="P37" s="119"/>
      <c r="Q37" s="119"/>
      <c r="R37" s="119"/>
      <c r="S37" s="120"/>
      <c r="T37" s="120"/>
      <c r="U37" s="120"/>
      <c r="V37" s="120"/>
      <c r="W37" s="120"/>
      <c r="X37" s="120"/>
      <c r="Y37" s="119"/>
      <c r="Z37" s="119"/>
      <c r="AA37" s="121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22"/>
      <c r="AM37" s="119"/>
      <c r="AN37" s="119"/>
      <c r="AO37" s="119"/>
      <c r="AP37" s="119"/>
      <c r="AQ37" s="119"/>
      <c r="AR37" s="119"/>
      <c r="AS37" s="119"/>
      <c r="AT37" s="119"/>
    </row>
    <row r="38" spans="1:46">
      <c r="A38" s="11">
        <v>26</v>
      </c>
      <c r="B38" s="15" t="s">
        <v>59</v>
      </c>
      <c r="C38" s="13" t="s">
        <v>10</v>
      </c>
      <c r="D38" s="55" t="s">
        <v>60</v>
      </c>
      <c r="E38" s="84" t="s">
        <v>235</v>
      </c>
      <c r="F38" s="84" t="s">
        <v>228</v>
      </c>
      <c r="G38" s="84">
        <v>55561</v>
      </c>
      <c r="H38" s="85">
        <f>I38/100</f>
        <v>0.75120000000000009</v>
      </c>
      <c r="I38" s="85">
        <v>75.12</v>
      </c>
      <c r="J38" s="139">
        <f>H38*100</f>
        <v>75.12</v>
      </c>
      <c r="K38" s="66">
        <v>1</v>
      </c>
      <c r="L38" s="66"/>
      <c r="M38" s="66"/>
      <c r="N38" s="66"/>
      <c r="O38" s="66"/>
      <c r="P38" s="66"/>
      <c r="Q38" s="66"/>
      <c r="R38" s="66"/>
      <c r="S38" s="97"/>
      <c r="T38" s="97"/>
      <c r="U38" s="97"/>
      <c r="V38" s="97"/>
      <c r="W38" s="97"/>
      <c r="X38" s="97"/>
      <c r="Y38" s="66"/>
      <c r="Z38" s="66"/>
      <c r="AA38" s="101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104"/>
      <c r="AM38" s="66"/>
      <c r="AN38" s="66"/>
      <c r="AO38" s="66"/>
      <c r="AP38" s="66"/>
      <c r="AQ38" s="66"/>
      <c r="AR38" s="66"/>
      <c r="AS38" s="66"/>
      <c r="AT38" s="66"/>
    </row>
    <row r="39" spans="1:46">
      <c r="A39" s="11">
        <v>27</v>
      </c>
      <c r="B39" s="15" t="s">
        <v>61</v>
      </c>
      <c r="C39" s="13" t="s">
        <v>10</v>
      </c>
      <c r="D39" s="55" t="s">
        <v>62</v>
      </c>
      <c r="E39" s="84" t="s">
        <v>236</v>
      </c>
      <c r="F39" s="84" t="s">
        <v>228</v>
      </c>
      <c r="G39" s="84">
        <v>55601</v>
      </c>
      <c r="H39" s="85">
        <f>I39/30</f>
        <v>1.8276666666666666</v>
      </c>
      <c r="I39" s="85">
        <v>54.83</v>
      </c>
      <c r="J39" s="139">
        <f>H39*30</f>
        <v>54.83</v>
      </c>
      <c r="K39" s="66">
        <v>1</v>
      </c>
      <c r="L39" s="66"/>
      <c r="M39" s="66"/>
      <c r="N39" s="66"/>
      <c r="O39" s="66"/>
      <c r="P39" s="66"/>
      <c r="Q39" s="66"/>
      <c r="R39" s="66"/>
      <c r="S39" s="97"/>
      <c r="T39" s="97"/>
      <c r="U39" s="97"/>
      <c r="V39" s="97"/>
      <c r="W39" s="97"/>
      <c r="X39" s="97"/>
      <c r="Y39" s="66"/>
      <c r="Z39" s="66"/>
      <c r="AA39" s="101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104"/>
      <c r="AM39" s="66"/>
      <c r="AN39" s="66"/>
      <c r="AO39" s="66"/>
      <c r="AP39" s="66"/>
      <c r="AQ39" s="66"/>
      <c r="AR39" s="66"/>
      <c r="AS39" s="66"/>
      <c r="AT39" s="66"/>
    </row>
    <row r="40" spans="1:46">
      <c r="A40" s="11">
        <v>28</v>
      </c>
      <c r="B40" s="15" t="s">
        <v>63</v>
      </c>
      <c r="C40" s="13" t="s">
        <v>10</v>
      </c>
      <c r="D40" s="55" t="s">
        <v>64</v>
      </c>
      <c r="E40" s="84" t="s">
        <v>237</v>
      </c>
      <c r="F40" s="84" t="s">
        <v>228</v>
      </c>
      <c r="G40" s="84">
        <v>55622</v>
      </c>
      <c r="H40" s="85">
        <f>I40/50</f>
        <v>3.1431999999999998</v>
      </c>
      <c r="I40" s="85">
        <v>157.16</v>
      </c>
      <c r="J40" s="139">
        <f>H40*50</f>
        <v>157.16</v>
      </c>
      <c r="K40" s="66">
        <v>1</v>
      </c>
      <c r="L40" s="66"/>
      <c r="M40" s="66"/>
      <c r="N40" s="66"/>
      <c r="O40" s="66"/>
      <c r="P40" s="66"/>
      <c r="Q40" s="66"/>
      <c r="R40" s="66"/>
      <c r="S40" s="97"/>
      <c r="T40" s="97"/>
      <c r="U40" s="97"/>
      <c r="V40" s="97"/>
      <c r="W40" s="97"/>
      <c r="X40" s="97"/>
      <c r="Y40" s="66"/>
      <c r="Z40" s="66"/>
      <c r="AA40" s="101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104"/>
      <c r="AM40" s="66"/>
      <c r="AN40" s="66"/>
      <c r="AO40" s="66"/>
      <c r="AP40" s="66"/>
      <c r="AQ40" s="66"/>
      <c r="AR40" s="66"/>
      <c r="AS40" s="66"/>
      <c r="AT40" s="66"/>
    </row>
    <row r="41" spans="1:46">
      <c r="A41" s="11">
        <v>29</v>
      </c>
      <c r="B41" s="15" t="s">
        <v>65</v>
      </c>
      <c r="C41" s="13" t="s">
        <v>10</v>
      </c>
      <c r="D41" s="55" t="s">
        <v>66</v>
      </c>
      <c r="E41" s="84" t="s">
        <v>238</v>
      </c>
      <c r="F41" s="84" t="s">
        <v>228</v>
      </c>
      <c r="G41" s="84">
        <v>55635</v>
      </c>
      <c r="H41" s="85">
        <f>I41/50</f>
        <v>5.6727999999999996</v>
      </c>
      <c r="I41" s="85">
        <v>283.64</v>
      </c>
      <c r="J41" s="139">
        <f>H41*50</f>
        <v>283.64</v>
      </c>
      <c r="K41" s="66">
        <v>1</v>
      </c>
      <c r="L41" s="66"/>
      <c r="M41" s="66"/>
      <c r="N41" s="66"/>
      <c r="O41" s="66"/>
      <c r="P41" s="66"/>
      <c r="Q41" s="66"/>
      <c r="R41" s="66"/>
      <c r="S41" s="97"/>
      <c r="T41" s="97"/>
      <c r="U41" s="97"/>
      <c r="V41" s="97"/>
      <c r="W41" s="97"/>
      <c r="X41" s="97"/>
      <c r="Y41" s="66"/>
      <c r="Z41" s="66"/>
      <c r="AA41" s="101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104"/>
      <c r="AM41" s="66"/>
      <c r="AN41" s="66"/>
      <c r="AO41" s="66"/>
      <c r="AP41" s="66"/>
      <c r="AQ41" s="66"/>
      <c r="AR41" s="66"/>
      <c r="AS41" s="66"/>
      <c r="AT41" s="66"/>
    </row>
    <row r="42" spans="1:46">
      <c r="A42" s="11">
        <v>30</v>
      </c>
      <c r="B42" s="15" t="s">
        <v>67</v>
      </c>
      <c r="C42" s="13" t="s">
        <v>68</v>
      </c>
      <c r="D42" s="55" t="s">
        <v>69</v>
      </c>
      <c r="E42" s="84"/>
      <c r="F42" s="84"/>
      <c r="G42" s="84"/>
      <c r="H42" s="85"/>
      <c r="I42" s="85"/>
      <c r="J42" s="85"/>
      <c r="K42" s="66"/>
      <c r="L42" s="66"/>
      <c r="M42" s="66"/>
      <c r="N42" s="66"/>
      <c r="O42" s="66"/>
      <c r="P42" s="66"/>
      <c r="Q42" s="66"/>
      <c r="R42" s="66"/>
      <c r="S42" s="97"/>
      <c r="T42" s="97"/>
      <c r="U42" s="97"/>
      <c r="V42" s="97"/>
      <c r="W42" s="97"/>
      <c r="X42" s="97"/>
      <c r="Y42" s="66"/>
      <c r="Z42" s="66"/>
      <c r="AA42" s="101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104"/>
      <c r="AM42" s="66"/>
      <c r="AN42" s="66"/>
      <c r="AO42" s="66"/>
      <c r="AP42" s="66"/>
      <c r="AQ42" s="66"/>
      <c r="AR42" s="66"/>
      <c r="AS42" s="66"/>
      <c r="AT42" s="66"/>
    </row>
    <row r="43" spans="1:46" s="123" customFormat="1">
      <c r="A43" s="127"/>
      <c r="B43" s="130" t="s">
        <v>70</v>
      </c>
      <c r="C43" s="125"/>
      <c r="D43" s="131"/>
      <c r="E43" s="117"/>
      <c r="F43" s="117"/>
      <c r="G43" s="117"/>
      <c r="H43" s="118"/>
      <c r="I43" s="118"/>
      <c r="J43" s="118"/>
      <c r="K43" s="119"/>
      <c r="L43" s="119"/>
      <c r="M43" s="119"/>
      <c r="N43" s="119"/>
      <c r="O43" s="119"/>
      <c r="P43" s="119"/>
      <c r="Q43" s="119"/>
      <c r="R43" s="119"/>
      <c r="S43" s="120"/>
      <c r="T43" s="120"/>
      <c r="U43" s="120"/>
      <c r="V43" s="120"/>
      <c r="W43" s="120"/>
      <c r="X43" s="120"/>
      <c r="Y43" s="119"/>
      <c r="Z43" s="119"/>
      <c r="AA43" s="121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22"/>
      <c r="AM43" s="119"/>
      <c r="AN43" s="119"/>
      <c r="AO43" s="119"/>
      <c r="AP43" s="119"/>
      <c r="AQ43" s="119"/>
      <c r="AR43" s="119"/>
      <c r="AS43" s="119"/>
      <c r="AT43" s="119"/>
    </row>
    <row r="44" spans="1:46" s="123" customFormat="1">
      <c r="A44" s="132"/>
      <c r="B44" s="133" t="s">
        <v>71</v>
      </c>
      <c r="C44" s="115"/>
      <c r="D44" s="116"/>
      <c r="E44" s="117"/>
      <c r="F44" s="117"/>
      <c r="G44" s="117"/>
      <c r="H44" s="118"/>
      <c r="I44" s="118"/>
      <c r="J44" s="118"/>
      <c r="K44" s="119"/>
      <c r="L44" s="119"/>
      <c r="M44" s="119"/>
      <c r="N44" s="119"/>
      <c r="O44" s="119"/>
      <c r="P44" s="119"/>
      <c r="Q44" s="119"/>
      <c r="R44" s="119"/>
      <c r="S44" s="120"/>
      <c r="T44" s="120"/>
      <c r="U44" s="120"/>
      <c r="V44" s="120"/>
      <c r="W44" s="120"/>
      <c r="X44" s="120"/>
      <c r="Y44" s="119"/>
      <c r="Z44" s="119"/>
      <c r="AA44" s="121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22"/>
      <c r="AM44" s="119"/>
      <c r="AN44" s="119"/>
      <c r="AO44" s="119"/>
      <c r="AP44" s="119"/>
      <c r="AQ44" s="119"/>
      <c r="AR44" s="119"/>
      <c r="AS44" s="119"/>
      <c r="AT44" s="119"/>
    </row>
    <row r="45" spans="1:46">
      <c r="A45" s="11">
        <v>31</v>
      </c>
      <c r="B45" s="15" t="s">
        <v>72</v>
      </c>
      <c r="C45" s="13" t="s">
        <v>10</v>
      </c>
      <c r="D45" s="55" t="s">
        <v>73</v>
      </c>
      <c r="E45" s="84"/>
      <c r="F45" s="84"/>
      <c r="G45" s="84"/>
      <c r="H45" s="85"/>
      <c r="I45" s="85"/>
      <c r="J45" s="85"/>
      <c r="K45" s="66"/>
      <c r="L45" s="66"/>
      <c r="M45" s="66"/>
      <c r="N45" s="66"/>
      <c r="O45" s="66"/>
      <c r="P45" s="66"/>
      <c r="Q45" s="66"/>
      <c r="R45" s="66"/>
      <c r="S45" s="97"/>
      <c r="T45" s="97"/>
      <c r="U45" s="97"/>
      <c r="V45" s="97"/>
      <c r="W45" s="97"/>
      <c r="X45" s="97"/>
      <c r="Y45" s="66"/>
      <c r="Z45" s="66"/>
      <c r="AA45" s="101"/>
      <c r="AB45" s="66"/>
      <c r="AC45" s="66"/>
      <c r="AD45" s="66"/>
      <c r="AE45" s="66"/>
      <c r="AF45" s="66"/>
      <c r="AG45" s="66" t="s">
        <v>281</v>
      </c>
      <c r="AH45" s="97" t="s">
        <v>282</v>
      </c>
      <c r="AI45" s="66" t="s">
        <v>283</v>
      </c>
      <c r="AJ45" s="66">
        <v>53.33</v>
      </c>
      <c r="AK45" s="109">
        <v>1600</v>
      </c>
      <c r="AL45" s="141">
        <v>1600</v>
      </c>
      <c r="AM45" s="66">
        <v>1</v>
      </c>
      <c r="AN45" s="66"/>
      <c r="AO45" s="66"/>
      <c r="AP45" s="66"/>
      <c r="AQ45" s="66"/>
      <c r="AR45" s="66"/>
      <c r="AS45" s="66"/>
      <c r="AT45" s="66"/>
    </row>
    <row r="46" spans="1:46" s="123" customFormat="1" ht="57" customHeight="1">
      <c r="A46" s="127"/>
      <c r="B46" s="128" t="s">
        <v>74</v>
      </c>
      <c r="C46" s="125"/>
      <c r="D46" s="129"/>
      <c r="E46" s="117"/>
      <c r="F46" s="117"/>
      <c r="G46" s="117"/>
      <c r="H46" s="118"/>
      <c r="I46" s="118"/>
      <c r="J46" s="118"/>
      <c r="K46" s="119"/>
      <c r="L46" s="119"/>
      <c r="M46" s="119"/>
      <c r="N46" s="119"/>
      <c r="O46" s="119"/>
      <c r="P46" s="119"/>
      <c r="Q46" s="119"/>
      <c r="R46" s="119"/>
      <c r="S46" s="120"/>
      <c r="T46" s="120"/>
      <c r="U46" s="120"/>
      <c r="V46" s="120"/>
      <c r="W46" s="120"/>
      <c r="X46" s="120"/>
      <c r="Y46" s="119"/>
      <c r="Z46" s="119"/>
      <c r="AA46" s="121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22"/>
      <c r="AM46" s="119"/>
      <c r="AN46" s="119"/>
      <c r="AO46" s="119"/>
      <c r="AP46" s="119"/>
      <c r="AQ46" s="119"/>
      <c r="AR46" s="119"/>
      <c r="AS46" s="119"/>
      <c r="AT46" s="119"/>
    </row>
    <row r="47" spans="1:46" ht="39">
      <c r="A47" s="33">
        <v>32</v>
      </c>
      <c r="B47" s="34" t="s">
        <v>75</v>
      </c>
      <c r="C47" s="13" t="s">
        <v>76</v>
      </c>
      <c r="D47" s="55" t="s">
        <v>77</v>
      </c>
      <c r="E47" s="84"/>
      <c r="F47" s="84"/>
      <c r="G47" s="84"/>
      <c r="H47" s="85"/>
      <c r="I47" s="85"/>
      <c r="J47" s="85"/>
      <c r="K47" s="66"/>
      <c r="L47" s="66"/>
      <c r="M47" s="66"/>
      <c r="N47" s="66"/>
      <c r="O47" s="66"/>
      <c r="P47" s="66"/>
      <c r="Q47" s="66"/>
      <c r="R47" s="66"/>
      <c r="S47" s="97"/>
      <c r="T47" s="97"/>
      <c r="U47" s="97"/>
      <c r="V47" s="97"/>
      <c r="W47" s="97"/>
      <c r="X47" s="97"/>
      <c r="Y47" s="66"/>
      <c r="Z47" s="66"/>
      <c r="AA47" s="101"/>
      <c r="AB47" s="66"/>
      <c r="AC47" s="66"/>
      <c r="AD47" s="66"/>
      <c r="AE47" s="66"/>
      <c r="AF47" s="66"/>
      <c r="AG47" s="66" t="s">
        <v>284</v>
      </c>
      <c r="AH47" s="110" t="s">
        <v>282</v>
      </c>
      <c r="AI47" s="67" t="s">
        <v>285</v>
      </c>
      <c r="AJ47" s="66">
        <v>0.12</v>
      </c>
      <c r="AK47" s="109">
        <v>6</v>
      </c>
      <c r="AL47" s="186">
        <v>60</v>
      </c>
      <c r="AM47" s="66">
        <v>2</v>
      </c>
      <c r="AN47" s="93" t="s">
        <v>344</v>
      </c>
      <c r="AO47" s="93" t="s">
        <v>345</v>
      </c>
      <c r="AP47" s="66" t="s">
        <v>346</v>
      </c>
      <c r="AQ47" s="111">
        <v>0.05</v>
      </c>
      <c r="AR47" s="111">
        <v>2.5</v>
      </c>
      <c r="AS47" s="142">
        <f>AQ47*500</f>
        <v>25</v>
      </c>
      <c r="AT47" s="66">
        <v>1</v>
      </c>
    </row>
    <row r="48" spans="1:46" ht="39">
      <c r="A48" s="33">
        <v>33</v>
      </c>
      <c r="B48" s="34" t="s">
        <v>78</v>
      </c>
      <c r="C48" s="13" t="s">
        <v>79</v>
      </c>
      <c r="D48" s="55" t="s">
        <v>77</v>
      </c>
      <c r="E48" s="84"/>
      <c r="F48" s="84"/>
      <c r="G48" s="84"/>
      <c r="H48" s="85"/>
      <c r="I48" s="85"/>
      <c r="J48" s="85"/>
      <c r="K48" s="66"/>
      <c r="L48" s="66"/>
      <c r="M48" s="66"/>
      <c r="N48" s="66"/>
      <c r="O48" s="66"/>
      <c r="P48" s="66"/>
      <c r="Q48" s="66"/>
      <c r="R48" s="66"/>
      <c r="S48" s="97"/>
      <c r="T48" s="97"/>
      <c r="U48" s="97"/>
      <c r="V48" s="97"/>
      <c r="W48" s="97"/>
      <c r="X48" s="97"/>
      <c r="Y48" s="66"/>
      <c r="Z48" s="66"/>
      <c r="AA48" s="101"/>
      <c r="AB48" s="66"/>
      <c r="AC48" s="66"/>
      <c r="AD48" s="66"/>
      <c r="AE48" s="66"/>
      <c r="AF48" s="66"/>
      <c r="AG48" s="66" t="s">
        <v>284</v>
      </c>
      <c r="AH48" s="110" t="s">
        <v>282</v>
      </c>
      <c r="AI48" s="67" t="s">
        <v>286</v>
      </c>
      <c r="AJ48" s="66">
        <v>0.12</v>
      </c>
      <c r="AK48" s="109">
        <v>6</v>
      </c>
      <c r="AL48" s="186">
        <v>24</v>
      </c>
      <c r="AM48" s="66">
        <v>2</v>
      </c>
      <c r="AN48" s="93" t="s">
        <v>344</v>
      </c>
      <c r="AO48" s="93" t="s">
        <v>345</v>
      </c>
      <c r="AP48" s="66" t="s">
        <v>347</v>
      </c>
      <c r="AQ48" s="111">
        <v>0.05</v>
      </c>
      <c r="AR48" s="111">
        <v>2.5</v>
      </c>
      <c r="AS48" s="142">
        <f>AQ48*200</f>
        <v>10</v>
      </c>
      <c r="AT48" s="66">
        <v>1</v>
      </c>
    </row>
    <row r="49" spans="1:46" ht="39">
      <c r="A49" s="33">
        <v>34</v>
      </c>
      <c r="B49" s="34" t="s">
        <v>80</v>
      </c>
      <c r="C49" s="13" t="s">
        <v>81</v>
      </c>
      <c r="D49" s="55" t="s">
        <v>77</v>
      </c>
      <c r="E49" s="84"/>
      <c r="F49" s="84"/>
      <c r="G49" s="84"/>
      <c r="H49" s="85"/>
      <c r="I49" s="85"/>
      <c r="J49" s="85"/>
      <c r="K49" s="66"/>
      <c r="L49" s="66"/>
      <c r="M49" s="66"/>
      <c r="N49" s="66"/>
      <c r="O49" s="66"/>
      <c r="P49" s="66"/>
      <c r="Q49" s="66"/>
      <c r="R49" s="66"/>
      <c r="S49" s="97"/>
      <c r="T49" s="97"/>
      <c r="U49" s="97"/>
      <c r="V49" s="97"/>
      <c r="W49" s="97"/>
      <c r="X49" s="97"/>
      <c r="Y49" s="66"/>
      <c r="Z49" s="66"/>
      <c r="AA49" s="101"/>
      <c r="AB49" s="66"/>
      <c r="AC49" s="66"/>
      <c r="AD49" s="66"/>
      <c r="AE49" s="66"/>
      <c r="AF49" s="66"/>
      <c r="AG49" s="66" t="s">
        <v>284</v>
      </c>
      <c r="AH49" s="110" t="s">
        <v>282</v>
      </c>
      <c r="AI49" s="67" t="s">
        <v>287</v>
      </c>
      <c r="AJ49" s="66">
        <v>0.12</v>
      </c>
      <c r="AK49" s="109">
        <v>6</v>
      </c>
      <c r="AL49" s="186">
        <v>12</v>
      </c>
      <c r="AM49" s="66">
        <v>2</v>
      </c>
      <c r="AN49" s="93" t="s">
        <v>344</v>
      </c>
      <c r="AO49" s="93" t="s">
        <v>345</v>
      </c>
      <c r="AP49" s="66" t="s">
        <v>348</v>
      </c>
      <c r="AQ49" s="111">
        <v>0.05</v>
      </c>
      <c r="AR49" s="111">
        <v>2.5</v>
      </c>
      <c r="AS49" s="142">
        <f>AQ49*100</f>
        <v>5</v>
      </c>
      <c r="AT49" s="66">
        <v>1</v>
      </c>
    </row>
    <row r="50" spans="1:46" ht="39">
      <c r="A50" s="33">
        <v>35</v>
      </c>
      <c r="B50" s="34" t="s">
        <v>82</v>
      </c>
      <c r="C50" s="13" t="s">
        <v>79</v>
      </c>
      <c r="D50" s="55" t="s">
        <v>77</v>
      </c>
      <c r="E50" s="84"/>
      <c r="F50" s="84"/>
      <c r="G50" s="84"/>
      <c r="H50" s="85"/>
      <c r="I50" s="85"/>
      <c r="J50" s="85"/>
      <c r="K50" s="66"/>
      <c r="L50" s="66"/>
      <c r="M50" s="66"/>
      <c r="N50" s="66"/>
      <c r="O50" s="66"/>
      <c r="P50" s="66"/>
      <c r="Q50" s="66"/>
      <c r="R50" s="66"/>
      <c r="S50" s="97"/>
      <c r="T50" s="97"/>
      <c r="U50" s="97"/>
      <c r="V50" s="97"/>
      <c r="W50" s="97"/>
      <c r="X50" s="97"/>
      <c r="Y50" s="66"/>
      <c r="Z50" s="66"/>
      <c r="AA50" s="101"/>
      <c r="AB50" s="66"/>
      <c r="AC50" s="66"/>
      <c r="AD50" s="66"/>
      <c r="AE50" s="66"/>
      <c r="AF50" s="66"/>
      <c r="AG50" s="66" t="s">
        <v>284</v>
      </c>
      <c r="AH50" s="110" t="s">
        <v>282</v>
      </c>
      <c r="AI50" s="67" t="s">
        <v>288</v>
      </c>
      <c r="AJ50" s="66">
        <v>0.12</v>
      </c>
      <c r="AK50" s="109">
        <v>6</v>
      </c>
      <c r="AL50" s="186">
        <v>24</v>
      </c>
      <c r="AM50" s="66">
        <v>2</v>
      </c>
      <c r="AN50" s="93" t="s">
        <v>344</v>
      </c>
      <c r="AO50" s="93" t="s">
        <v>345</v>
      </c>
      <c r="AP50" s="66" t="s">
        <v>349</v>
      </c>
      <c r="AQ50" s="111">
        <v>0.05</v>
      </c>
      <c r="AR50" s="111">
        <v>2.5</v>
      </c>
      <c r="AS50" s="142">
        <f>AQ50*200</f>
        <v>10</v>
      </c>
      <c r="AT50" s="66">
        <v>1</v>
      </c>
    </row>
    <row r="51" spans="1:46" ht="39">
      <c r="A51" s="33">
        <v>36</v>
      </c>
      <c r="B51" s="34" t="s">
        <v>83</v>
      </c>
      <c r="C51" s="13" t="s">
        <v>84</v>
      </c>
      <c r="D51" s="55" t="s">
        <v>77</v>
      </c>
      <c r="E51" s="84"/>
      <c r="F51" s="84"/>
      <c r="G51" s="84"/>
      <c r="H51" s="85"/>
      <c r="I51" s="85"/>
      <c r="J51" s="85"/>
      <c r="K51" s="66"/>
      <c r="L51" s="66"/>
      <c r="M51" s="66"/>
      <c r="N51" s="66"/>
      <c r="O51" s="66"/>
      <c r="P51" s="66"/>
      <c r="Q51" s="66"/>
      <c r="R51" s="66"/>
      <c r="S51" s="97"/>
      <c r="T51" s="97"/>
      <c r="U51" s="97"/>
      <c r="V51" s="97"/>
      <c r="W51" s="97"/>
      <c r="X51" s="97"/>
      <c r="Y51" s="66"/>
      <c r="Z51" s="66"/>
      <c r="AA51" s="101"/>
      <c r="AB51" s="66"/>
      <c r="AC51" s="66"/>
      <c r="AD51" s="66"/>
      <c r="AE51" s="66"/>
      <c r="AF51" s="66"/>
      <c r="AG51" s="66" t="s">
        <v>284</v>
      </c>
      <c r="AH51" s="110" t="s">
        <v>282</v>
      </c>
      <c r="AI51" s="67" t="s">
        <v>289</v>
      </c>
      <c r="AJ51" s="66">
        <v>0.12</v>
      </c>
      <c r="AK51" s="109">
        <v>6</v>
      </c>
      <c r="AL51" s="186">
        <v>24</v>
      </c>
      <c r="AM51" s="66">
        <v>2</v>
      </c>
      <c r="AN51" s="93" t="s">
        <v>344</v>
      </c>
      <c r="AO51" s="93" t="s">
        <v>345</v>
      </c>
      <c r="AP51" s="66" t="s">
        <v>350</v>
      </c>
      <c r="AQ51" s="111">
        <v>0.05</v>
      </c>
      <c r="AR51" s="111">
        <v>2.5</v>
      </c>
      <c r="AS51" s="142">
        <f>AQ51*200</f>
        <v>10</v>
      </c>
      <c r="AT51" s="66">
        <v>1</v>
      </c>
    </row>
    <row r="52" spans="1:46" ht="39">
      <c r="A52" s="11">
        <v>37</v>
      </c>
      <c r="B52" s="34" t="s">
        <v>85</v>
      </c>
      <c r="C52" s="13" t="s">
        <v>81</v>
      </c>
      <c r="D52" s="55" t="s">
        <v>77</v>
      </c>
      <c r="E52" s="84"/>
      <c r="F52" s="84"/>
      <c r="G52" s="84"/>
      <c r="H52" s="85"/>
      <c r="I52" s="85"/>
      <c r="J52" s="85"/>
      <c r="K52" s="66"/>
      <c r="L52" s="66"/>
      <c r="M52" s="66"/>
      <c r="N52" s="66"/>
      <c r="O52" s="66"/>
      <c r="P52" s="66"/>
      <c r="Q52" s="66"/>
      <c r="R52" s="66"/>
      <c r="S52" s="97"/>
      <c r="T52" s="97"/>
      <c r="U52" s="97"/>
      <c r="V52" s="97"/>
      <c r="W52" s="97"/>
      <c r="X52" s="97"/>
      <c r="Y52" s="66"/>
      <c r="Z52" s="66"/>
      <c r="AA52" s="101"/>
      <c r="AB52" s="66"/>
      <c r="AC52" s="66"/>
      <c r="AD52" s="66"/>
      <c r="AE52" s="66"/>
      <c r="AF52" s="66"/>
      <c r="AG52" s="66" t="s">
        <v>284</v>
      </c>
      <c r="AH52" s="110" t="s">
        <v>282</v>
      </c>
      <c r="AI52" s="67" t="s">
        <v>290</v>
      </c>
      <c r="AJ52" s="66">
        <v>0.12</v>
      </c>
      <c r="AK52" s="109">
        <v>6</v>
      </c>
      <c r="AL52" s="186">
        <v>12</v>
      </c>
      <c r="AM52" s="66">
        <v>2</v>
      </c>
      <c r="AN52" s="93" t="s">
        <v>344</v>
      </c>
      <c r="AO52" s="93" t="s">
        <v>345</v>
      </c>
      <c r="AP52" s="66" t="s">
        <v>351</v>
      </c>
      <c r="AQ52" s="111">
        <v>0.05</v>
      </c>
      <c r="AR52" s="111">
        <v>2.5</v>
      </c>
      <c r="AS52" s="142">
        <f>AQ52*100</f>
        <v>5</v>
      </c>
      <c r="AT52" s="66">
        <v>1</v>
      </c>
    </row>
    <row r="53" spans="1:46" ht="39">
      <c r="A53" s="33">
        <v>38</v>
      </c>
      <c r="B53" s="34" t="s">
        <v>86</v>
      </c>
      <c r="C53" s="13" t="s">
        <v>87</v>
      </c>
      <c r="D53" s="55" t="s">
        <v>77</v>
      </c>
      <c r="E53" s="84"/>
      <c r="F53" s="84"/>
      <c r="G53" s="84"/>
      <c r="H53" s="85"/>
      <c r="I53" s="85"/>
      <c r="J53" s="85"/>
      <c r="K53" s="66"/>
      <c r="L53" s="66"/>
      <c r="M53" s="66"/>
      <c r="N53" s="66"/>
      <c r="O53" s="66"/>
      <c r="P53" s="66"/>
      <c r="Q53" s="66"/>
      <c r="R53" s="66"/>
      <c r="S53" s="97"/>
      <c r="T53" s="97"/>
      <c r="U53" s="97"/>
      <c r="V53" s="97"/>
      <c r="W53" s="97"/>
      <c r="X53" s="97"/>
      <c r="Y53" s="66"/>
      <c r="Z53" s="66"/>
      <c r="AA53" s="101"/>
      <c r="AB53" s="66"/>
      <c r="AC53" s="66"/>
      <c r="AD53" s="66"/>
      <c r="AE53" s="66"/>
      <c r="AF53" s="66"/>
      <c r="AG53" s="66" t="s">
        <v>284</v>
      </c>
      <c r="AH53" s="110" t="s">
        <v>282</v>
      </c>
      <c r="AI53" s="67" t="s">
        <v>291</v>
      </c>
      <c r="AJ53" s="66">
        <v>0.12</v>
      </c>
      <c r="AK53" s="109">
        <v>6</v>
      </c>
      <c r="AL53" s="186">
        <v>12</v>
      </c>
      <c r="AM53" s="66">
        <v>2</v>
      </c>
      <c r="AN53" s="93" t="s">
        <v>344</v>
      </c>
      <c r="AO53" s="93" t="s">
        <v>345</v>
      </c>
      <c r="AP53" s="66" t="s">
        <v>352</v>
      </c>
      <c r="AQ53" s="111">
        <v>0.05</v>
      </c>
      <c r="AR53" s="111">
        <v>2.5</v>
      </c>
      <c r="AS53" s="142">
        <f>AQ53*100</f>
        <v>5</v>
      </c>
      <c r="AT53" s="66">
        <v>1</v>
      </c>
    </row>
    <row r="54" spans="1:46" ht="39">
      <c r="A54" s="11">
        <v>39</v>
      </c>
      <c r="B54" s="34" t="s">
        <v>88</v>
      </c>
      <c r="C54" s="13" t="s">
        <v>81</v>
      </c>
      <c r="D54" s="55" t="s">
        <v>77</v>
      </c>
      <c r="E54" s="84"/>
      <c r="F54" s="84"/>
      <c r="G54" s="84"/>
      <c r="H54" s="85"/>
      <c r="I54" s="85"/>
      <c r="J54" s="85"/>
      <c r="K54" s="66"/>
      <c r="L54" s="66"/>
      <c r="M54" s="66"/>
      <c r="N54" s="66"/>
      <c r="O54" s="66"/>
      <c r="P54" s="66"/>
      <c r="Q54" s="66"/>
      <c r="R54" s="66"/>
      <c r="S54" s="97"/>
      <c r="T54" s="97"/>
      <c r="U54" s="97"/>
      <c r="V54" s="97"/>
      <c r="W54" s="97"/>
      <c r="X54" s="97"/>
      <c r="Y54" s="66"/>
      <c r="Z54" s="66"/>
      <c r="AA54" s="101"/>
      <c r="AB54" s="66"/>
      <c r="AC54" s="66"/>
      <c r="AD54" s="66"/>
      <c r="AE54" s="66"/>
      <c r="AF54" s="66"/>
      <c r="AG54" s="66" t="s">
        <v>284</v>
      </c>
      <c r="AH54" s="110" t="s">
        <v>274</v>
      </c>
      <c r="AI54" s="67">
        <v>9909</v>
      </c>
      <c r="AJ54" s="66">
        <v>0.12</v>
      </c>
      <c r="AK54" s="109">
        <v>6</v>
      </c>
      <c r="AL54" s="141">
        <v>12</v>
      </c>
      <c r="AM54" s="66">
        <v>1</v>
      </c>
      <c r="AN54" s="66"/>
      <c r="AO54" s="66"/>
      <c r="AP54" s="66"/>
      <c r="AQ54" s="66"/>
      <c r="AR54" s="66"/>
      <c r="AS54" s="111"/>
      <c r="AT54" s="66"/>
    </row>
    <row r="55" spans="1:46" ht="39">
      <c r="A55" s="33">
        <v>40</v>
      </c>
      <c r="B55" s="34" t="s">
        <v>89</v>
      </c>
      <c r="C55" s="13" t="s">
        <v>90</v>
      </c>
      <c r="D55" s="55" t="s">
        <v>77</v>
      </c>
      <c r="E55" s="84"/>
      <c r="F55" s="84"/>
      <c r="G55" s="84"/>
      <c r="H55" s="85"/>
      <c r="I55" s="85"/>
      <c r="J55" s="85"/>
      <c r="K55" s="66"/>
      <c r="L55" s="66"/>
      <c r="M55" s="66"/>
      <c r="N55" s="66"/>
      <c r="O55" s="66"/>
      <c r="P55" s="66"/>
      <c r="Q55" s="66"/>
      <c r="R55" s="66"/>
      <c r="S55" s="97"/>
      <c r="T55" s="97"/>
      <c r="U55" s="97"/>
      <c r="V55" s="97"/>
      <c r="W55" s="97"/>
      <c r="X55" s="97"/>
      <c r="Y55" s="66"/>
      <c r="Z55" s="66"/>
      <c r="AA55" s="101"/>
      <c r="AB55" s="66"/>
      <c r="AC55" s="66"/>
      <c r="AD55" s="66"/>
      <c r="AE55" s="66"/>
      <c r="AF55" s="66"/>
      <c r="AG55" s="66" t="s">
        <v>284</v>
      </c>
      <c r="AH55" s="110" t="s">
        <v>282</v>
      </c>
      <c r="AI55" s="67" t="s">
        <v>292</v>
      </c>
      <c r="AJ55" s="66">
        <v>0.12</v>
      </c>
      <c r="AK55" s="109">
        <v>6</v>
      </c>
      <c r="AL55" s="186">
        <v>60</v>
      </c>
      <c r="AM55" s="66">
        <v>2</v>
      </c>
      <c r="AN55" s="93" t="s">
        <v>344</v>
      </c>
      <c r="AO55" s="93" t="s">
        <v>345</v>
      </c>
      <c r="AP55" s="66" t="s">
        <v>353</v>
      </c>
      <c r="AQ55" s="111">
        <v>0.05</v>
      </c>
      <c r="AR55" s="111">
        <v>2.5</v>
      </c>
      <c r="AS55" s="142">
        <f>AQ55*500</f>
        <v>25</v>
      </c>
      <c r="AT55" s="66">
        <v>1</v>
      </c>
    </row>
    <row r="56" spans="1:46" ht="39">
      <c r="A56" s="11">
        <v>41</v>
      </c>
      <c r="B56" s="34" t="s">
        <v>91</v>
      </c>
      <c r="C56" s="13" t="s">
        <v>81</v>
      </c>
      <c r="D56" s="55" t="s">
        <v>77</v>
      </c>
      <c r="E56" s="84"/>
      <c r="F56" s="84"/>
      <c r="G56" s="84"/>
      <c r="H56" s="85"/>
      <c r="I56" s="85"/>
      <c r="J56" s="85"/>
      <c r="K56" s="66"/>
      <c r="L56" s="66"/>
      <c r="M56" s="66"/>
      <c r="N56" s="66"/>
      <c r="O56" s="66"/>
      <c r="P56" s="66"/>
      <c r="Q56" s="66"/>
      <c r="R56" s="66"/>
      <c r="S56" s="97"/>
      <c r="T56" s="97"/>
      <c r="U56" s="97"/>
      <c r="V56" s="97"/>
      <c r="W56" s="97"/>
      <c r="X56" s="97"/>
      <c r="Y56" s="66"/>
      <c r="Z56" s="66"/>
      <c r="AA56" s="101"/>
      <c r="AB56" s="66"/>
      <c r="AC56" s="66"/>
      <c r="AD56" s="66"/>
      <c r="AE56" s="66"/>
      <c r="AF56" s="66"/>
      <c r="AG56" s="66" t="s">
        <v>284</v>
      </c>
      <c r="AH56" s="110" t="s">
        <v>282</v>
      </c>
      <c r="AI56" s="67" t="s">
        <v>293</v>
      </c>
      <c r="AJ56" s="66">
        <v>0.12</v>
      </c>
      <c r="AK56" s="109">
        <v>6</v>
      </c>
      <c r="AL56" s="186">
        <v>12</v>
      </c>
      <c r="AM56" s="66">
        <v>2</v>
      </c>
      <c r="AN56" s="93" t="s">
        <v>344</v>
      </c>
      <c r="AO56" s="93" t="s">
        <v>345</v>
      </c>
      <c r="AP56" s="66" t="s">
        <v>354</v>
      </c>
      <c r="AQ56" s="111">
        <v>0.05</v>
      </c>
      <c r="AR56" s="111">
        <v>2.5</v>
      </c>
      <c r="AS56" s="140">
        <f>AQ56*100</f>
        <v>5</v>
      </c>
      <c r="AT56" s="66">
        <v>1</v>
      </c>
    </row>
    <row r="57" spans="1:46" ht="39">
      <c r="A57" s="33">
        <v>42</v>
      </c>
      <c r="B57" s="34" t="s">
        <v>92</v>
      </c>
      <c r="C57" s="13" t="s">
        <v>76</v>
      </c>
      <c r="D57" s="55" t="s">
        <v>77</v>
      </c>
      <c r="E57" s="84"/>
      <c r="F57" s="84"/>
      <c r="G57" s="84"/>
      <c r="H57" s="85"/>
      <c r="I57" s="85"/>
      <c r="J57" s="85"/>
      <c r="K57" s="66"/>
      <c r="L57" s="66"/>
      <c r="M57" s="66"/>
      <c r="N57" s="66"/>
      <c r="O57" s="66"/>
      <c r="P57" s="66"/>
      <c r="Q57" s="66"/>
      <c r="R57" s="66"/>
      <c r="S57" s="97"/>
      <c r="T57" s="97"/>
      <c r="U57" s="97"/>
      <c r="V57" s="97"/>
      <c r="W57" s="97"/>
      <c r="X57" s="97"/>
      <c r="Y57" s="66"/>
      <c r="Z57" s="66"/>
      <c r="AA57" s="101"/>
      <c r="AB57" s="66"/>
      <c r="AC57" s="66"/>
      <c r="AD57" s="66"/>
      <c r="AE57" s="66"/>
      <c r="AF57" s="66"/>
      <c r="AG57" s="66" t="s">
        <v>284</v>
      </c>
      <c r="AH57" s="110" t="s">
        <v>282</v>
      </c>
      <c r="AI57" s="67" t="s">
        <v>294</v>
      </c>
      <c r="AJ57" s="66">
        <v>0.12</v>
      </c>
      <c r="AK57" s="109">
        <v>6</v>
      </c>
      <c r="AL57" s="186">
        <v>60</v>
      </c>
      <c r="AM57" s="66">
        <v>2</v>
      </c>
      <c r="AN57" s="93" t="s">
        <v>344</v>
      </c>
      <c r="AO57" s="93" t="s">
        <v>345</v>
      </c>
      <c r="AP57" s="66" t="s">
        <v>355</v>
      </c>
      <c r="AQ57" s="111">
        <v>0.05</v>
      </c>
      <c r="AR57" s="111">
        <v>2.5</v>
      </c>
      <c r="AS57" s="140">
        <f>AQ57*500</f>
        <v>25</v>
      </c>
      <c r="AT57" s="66">
        <v>1</v>
      </c>
    </row>
    <row r="58" spans="1:46" ht="39">
      <c r="A58" s="11">
        <v>43</v>
      </c>
      <c r="B58" s="34" t="s">
        <v>93</v>
      </c>
      <c r="C58" s="13" t="s">
        <v>81</v>
      </c>
      <c r="D58" s="55" t="s">
        <v>77</v>
      </c>
      <c r="E58" s="84"/>
      <c r="F58" s="84"/>
      <c r="G58" s="84"/>
      <c r="H58" s="85"/>
      <c r="I58" s="85"/>
      <c r="J58" s="85"/>
      <c r="K58" s="66"/>
      <c r="L58" s="66"/>
      <c r="M58" s="66"/>
      <c r="N58" s="66"/>
      <c r="O58" s="66"/>
      <c r="P58" s="66"/>
      <c r="Q58" s="66"/>
      <c r="R58" s="66"/>
      <c r="S58" s="97"/>
      <c r="T58" s="97"/>
      <c r="U58" s="97"/>
      <c r="V58" s="97"/>
      <c r="W58" s="97"/>
      <c r="X58" s="97"/>
      <c r="Y58" s="66"/>
      <c r="Z58" s="66"/>
      <c r="AA58" s="101"/>
      <c r="AB58" s="66"/>
      <c r="AC58" s="66"/>
      <c r="AD58" s="66"/>
      <c r="AE58" s="66"/>
      <c r="AF58" s="66"/>
      <c r="AG58" s="66" t="s">
        <v>284</v>
      </c>
      <c r="AH58" s="110" t="s">
        <v>282</v>
      </c>
      <c r="AI58" s="67" t="s">
        <v>295</v>
      </c>
      <c r="AJ58" s="66">
        <v>0.12</v>
      </c>
      <c r="AK58" s="109">
        <v>6</v>
      </c>
      <c r="AL58" s="186">
        <v>12</v>
      </c>
      <c r="AM58" s="66">
        <v>2</v>
      </c>
      <c r="AN58" s="93" t="s">
        <v>344</v>
      </c>
      <c r="AO58" s="93" t="s">
        <v>345</v>
      </c>
      <c r="AP58" s="66" t="s">
        <v>356</v>
      </c>
      <c r="AQ58" s="111">
        <v>0.05</v>
      </c>
      <c r="AR58" s="111">
        <v>2.5</v>
      </c>
      <c r="AS58" s="140">
        <f>AQ58*100</f>
        <v>5</v>
      </c>
      <c r="AT58" s="66">
        <v>1</v>
      </c>
    </row>
    <row r="59" spans="1:46" ht="26.25">
      <c r="A59" s="33">
        <v>44</v>
      </c>
      <c r="B59" s="34" t="s">
        <v>94</v>
      </c>
      <c r="C59" s="13" t="s">
        <v>95</v>
      </c>
      <c r="D59" s="55" t="s">
        <v>77</v>
      </c>
      <c r="E59" s="84"/>
      <c r="F59" s="84"/>
      <c r="G59" s="84"/>
      <c r="H59" s="85"/>
      <c r="I59" s="85"/>
      <c r="J59" s="85"/>
      <c r="K59" s="66"/>
      <c r="L59" s="66"/>
      <c r="M59" s="66"/>
      <c r="N59" s="66"/>
      <c r="O59" s="66"/>
      <c r="P59" s="66"/>
      <c r="Q59" s="66"/>
      <c r="R59" s="66"/>
      <c r="S59" s="97"/>
      <c r="T59" s="97"/>
      <c r="U59" s="97"/>
      <c r="V59" s="97"/>
      <c r="W59" s="97"/>
      <c r="X59" s="97"/>
      <c r="Y59" s="66"/>
      <c r="Z59" s="66"/>
      <c r="AA59" s="101"/>
      <c r="AB59" s="66"/>
      <c r="AC59" s="66"/>
      <c r="AD59" s="66"/>
      <c r="AE59" s="66"/>
      <c r="AF59" s="66"/>
      <c r="AG59" s="66" t="s">
        <v>284</v>
      </c>
      <c r="AH59" s="110" t="s">
        <v>282</v>
      </c>
      <c r="AI59" s="67" t="s">
        <v>296</v>
      </c>
      <c r="AJ59" s="66">
        <v>0.12</v>
      </c>
      <c r="AK59" s="109">
        <v>6</v>
      </c>
      <c r="AL59" s="141">
        <v>36</v>
      </c>
      <c r="AM59" s="66">
        <v>1</v>
      </c>
      <c r="AN59" s="66"/>
      <c r="AO59" s="66"/>
      <c r="AP59" s="66"/>
      <c r="AQ59" s="66"/>
      <c r="AR59" s="66"/>
      <c r="AS59" s="66"/>
      <c r="AT59" s="66"/>
    </row>
    <row r="60" spans="1:46" ht="26.25">
      <c r="A60" s="11">
        <v>45</v>
      </c>
      <c r="B60" s="34" t="s">
        <v>96</v>
      </c>
      <c r="C60" s="13" t="s">
        <v>95</v>
      </c>
      <c r="D60" s="55" t="s">
        <v>77</v>
      </c>
      <c r="E60" s="84"/>
      <c r="F60" s="84"/>
      <c r="G60" s="84"/>
      <c r="H60" s="85"/>
      <c r="I60" s="85"/>
      <c r="J60" s="85"/>
      <c r="K60" s="66"/>
      <c r="L60" s="66"/>
      <c r="M60" s="66"/>
      <c r="N60" s="66"/>
      <c r="O60" s="66"/>
      <c r="P60" s="66"/>
      <c r="Q60" s="66"/>
      <c r="R60" s="66"/>
      <c r="S60" s="97"/>
      <c r="T60" s="97"/>
      <c r="U60" s="97"/>
      <c r="V60" s="97"/>
      <c r="W60" s="97"/>
      <c r="X60" s="97"/>
      <c r="Y60" s="66"/>
      <c r="Z60" s="66"/>
      <c r="AA60" s="101"/>
      <c r="AB60" s="66"/>
      <c r="AC60" s="66"/>
      <c r="AD60" s="66"/>
      <c r="AE60" s="66"/>
      <c r="AF60" s="66"/>
      <c r="AG60" s="66" t="s">
        <v>284</v>
      </c>
      <c r="AH60" s="110" t="s">
        <v>282</v>
      </c>
      <c r="AI60" s="67" t="s">
        <v>297</v>
      </c>
      <c r="AJ60" s="66">
        <v>0.12</v>
      </c>
      <c r="AK60" s="109">
        <v>6</v>
      </c>
      <c r="AL60" s="141">
        <v>36</v>
      </c>
      <c r="AM60" s="66">
        <v>1</v>
      </c>
      <c r="AO60" s="66"/>
      <c r="AP60" s="66"/>
      <c r="AQ60" s="66"/>
      <c r="AR60" s="66"/>
      <c r="AS60" s="66"/>
      <c r="AT60" s="66"/>
    </row>
    <row r="61" spans="1:46" ht="26.25">
      <c r="A61" s="33">
        <v>46</v>
      </c>
      <c r="B61" s="34" t="s">
        <v>97</v>
      </c>
      <c r="C61" s="13" t="s">
        <v>76</v>
      </c>
      <c r="D61" s="55" t="s">
        <v>77</v>
      </c>
      <c r="E61" s="84"/>
      <c r="F61" s="84"/>
      <c r="G61" s="84"/>
      <c r="H61" s="85"/>
      <c r="I61" s="85"/>
      <c r="J61" s="85"/>
      <c r="K61" s="66"/>
      <c r="L61" s="66"/>
      <c r="M61" s="66"/>
      <c r="N61" s="66"/>
      <c r="O61" s="66"/>
      <c r="P61" s="66"/>
      <c r="Q61" s="66"/>
      <c r="R61" s="66"/>
      <c r="S61" s="97"/>
      <c r="T61" s="97"/>
      <c r="U61" s="97"/>
      <c r="V61" s="97"/>
      <c r="W61" s="97"/>
      <c r="X61" s="97"/>
      <c r="Y61" s="66"/>
      <c r="Z61" s="66"/>
      <c r="AA61" s="101"/>
      <c r="AB61" s="66"/>
      <c r="AC61" s="66"/>
      <c r="AD61" s="66"/>
      <c r="AE61" s="66"/>
      <c r="AF61" s="66"/>
      <c r="AG61" s="66" t="s">
        <v>284</v>
      </c>
      <c r="AH61" s="110" t="s">
        <v>282</v>
      </c>
      <c r="AI61" s="67" t="s">
        <v>298</v>
      </c>
      <c r="AJ61" s="66">
        <v>0.12</v>
      </c>
      <c r="AK61" s="109">
        <v>6</v>
      </c>
      <c r="AL61" s="141">
        <v>60</v>
      </c>
      <c r="AM61" s="66">
        <v>1</v>
      </c>
      <c r="AN61" s="66"/>
      <c r="AO61" s="66"/>
      <c r="AP61" s="66"/>
      <c r="AQ61" s="66"/>
      <c r="AR61" s="66"/>
      <c r="AS61" s="66"/>
      <c r="AT61" s="66"/>
    </row>
    <row r="62" spans="1:46" ht="26.25">
      <c r="A62" s="11">
        <v>47</v>
      </c>
      <c r="B62" s="34" t="s">
        <v>98</v>
      </c>
      <c r="C62" s="13" t="s">
        <v>99</v>
      </c>
      <c r="D62" s="55" t="s">
        <v>77</v>
      </c>
      <c r="E62" s="84"/>
      <c r="F62" s="84"/>
      <c r="G62" s="84"/>
      <c r="H62" s="85"/>
      <c r="I62" s="85"/>
      <c r="J62" s="85"/>
      <c r="K62" s="66"/>
      <c r="L62" s="66"/>
      <c r="M62" s="66"/>
      <c r="N62" s="66"/>
      <c r="O62" s="66"/>
      <c r="P62" s="66"/>
      <c r="Q62" s="66"/>
      <c r="R62" s="66"/>
      <c r="S62" s="97"/>
      <c r="T62" s="97"/>
      <c r="U62" s="97"/>
      <c r="V62" s="97"/>
      <c r="W62" s="97"/>
      <c r="X62" s="97"/>
      <c r="Y62" s="66"/>
      <c r="Z62" s="66"/>
      <c r="AA62" s="101"/>
      <c r="AB62" s="66"/>
      <c r="AC62" s="66"/>
      <c r="AD62" s="66"/>
      <c r="AE62" s="66"/>
      <c r="AF62" s="66"/>
      <c r="AG62" s="66" t="s">
        <v>284</v>
      </c>
      <c r="AH62" s="110" t="s">
        <v>282</v>
      </c>
      <c r="AI62" s="67" t="s">
        <v>299</v>
      </c>
      <c r="AJ62" s="66">
        <v>0.12</v>
      </c>
      <c r="AK62" s="109">
        <v>6</v>
      </c>
      <c r="AL62" s="141">
        <v>6</v>
      </c>
      <c r="AM62" s="66">
        <v>1</v>
      </c>
      <c r="AN62" s="66"/>
      <c r="AO62" s="66"/>
      <c r="AP62" s="66"/>
      <c r="AQ62" s="66"/>
      <c r="AR62" s="66"/>
      <c r="AS62" s="66"/>
      <c r="AT62" s="66"/>
    </row>
    <row r="63" spans="1:46" ht="26.25">
      <c r="A63" s="33">
        <v>48</v>
      </c>
      <c r="B63" s="34" t="s">
        <v>100</v>
      </c>
      <c r="C63" s="13" t="s">
        <v>101</v>
      </c>
      <c r="D63" s="55" t="s">
        <v>77</v>
      </c>
      <c r="E63" s="84"/>
      <c r="F63" s="84"/>
      <c r="G63" s="84"/>
      <c r="H63" s="85"/>
      <c r="I63" s="85"/>
      <c r="J63" s="85"/>
      <c r="K63" s="66"/>
      <c r="L63" s="66"/>
      <c r="M63" s="66"/>
      <c r="N63" s="66"/>
      <c r="O63" s="66"/>
      <c r="P63" s="66"/>
      <c r="Q63" s="66"/>
      <c r="R63" s="66"/>
      <c r="S63" s="97"/>
      <c r="T63" s="97"/>
      <c r="U63" s="97"/>
      <c r="V63" s="97"/>
      <c r="W63" s="97"/>
      <c r="X63" s="97"/>
      <c r="Y63" s="66"/>
      <c r="Z63" s="66"/>
      <c r="AA63" s="101"/>
      <c r="AB63" s="66"/>
      <c r="AC63" s="66"/>
      <c r="AD63" s="66"/>
      <c r="AE63" s="66"/>
      <c r="AF63" s="66"/>
      <c r="AG63" s="66" t="s">
        <v>284</v>
      </c>
      <c r="AH63" s="110" t="s">
        <v>282</v>
      </c>
      <c r="AI63" s="67" t="s">
        <v>300</v>
      </c>
      <c r="AJ63" s="66">
        <v>0.12</v>
      </c>
      <c r="AK63" s="109">
        <v>6</v>
      </c>
      <c r="AL63" s="141">
        <v>30</v>
      </c>
      <c r="AM63" s="66">
        <v>1</v>
      </c>
      <c r="AN63" s="66"/>
      <c r="AO63" s="66"/>
      <c r="AP63" s="66"/>
      <c r="AQ63" s="66"/>
      <c r="AR63" s="66"/>
      <c r="AS63" s="66"/>
      <c r="AT63" s="66"/>
    </row>
    <row r="64" spans="1:46" ht="26.25">
      <c r="A64" s="33">
        <v>49</v>
      </c>
      <c r="B64" s="34" t="s">
        <v>102</v>
      </c>
      <c r="C64" s="13" t="s">
        <v>95</v>
      </c>
      <c r="D64" s="55" t="s">
        <v>77</v>
      </c>
      <c r="E64" s="84"/>
      <c r="F64" s="84"/>
      <c r="G64" s="84"/>
      <c r="H64" s="85"/>
      <c r="I64" s="85"/>
      <c r="J64" s="85"/>
      <c r="K64" s="66"/>
      <c r="L64" s="66"/>
      <c r="M64" s="66"/>
      <c r="N64" s="66"/>
      <c r="O64" s="66"/>
      <c r="P64" s="66"/>
      <c r="Q64" s="66"/>
      <c r="R64" s="66"/>
      <c r="S64" s="97"/>
      <c r="T64" s="97"/>
      <c r="U64" s="97"/>
      <c r="V64" s="97"/>
      <c r="W64" s="97"/>
      <c r="X64" s="97"/>
      <c r="Y64" s="66"/>
      <c r="Z64" s="66"/>
      <c r="AA64" s="101"/>
      <c r="AB64" s="66"/>
      <c r="AC64" s="66"/>
      <c r="AD64" s="66"/>
      <c r="AE64" s="66"/>
      <c r="AF64" s="66"/>
      <c r="AG64" s="66" t="s">
        <v>284</v>
      </c>
      <c r="AH64" s="110" t="s">
        <v>282</v>
      </c>
      <c r="AI64" s="67" t="s">
        <v>301</v>
      </c>
      <c r="AJ64" s="66">
        <v>0.12</v>
      </c>
      <c r="AK64" s="109">
        <v>6</v>
      </c>
      <c r="AL64" s="141">
        <v>36</v>
      </c>
      <c r="AM64" s="66">
        <v>1</v>
      </c>
      <c r="AN64" s="66"/>
      <c r="AO64" s="66"/>
      <c r="AP64" s="66"/>
      <c r="AQ64" s="66"/>
      <c r="AR64" s="66"/>
      <c r="AS64" s="66"/>
      <c r="AT64" s="66"/>
    </row>
    <row r="65" spans="1:46" ht="26.25">
      <c r="A65" s="11">
        <v>50</v>
      </c>
      <c r="B65" s="34" t="s">
        <v>103</v>
      </c>
      <c r="C65" s="13" t="s">
        <v>95</v>
      </c>
      <c r="D65" s="55" t="s">
        <v>77</v>
      </c>
      <c r="E65" s="84"/>
      <c r="F65" s="84"/>
      <c r="G65" s="84"/>
      <c r="H65" s="85"/>
      <c r="I65" s="85"/>
      <c r="J65" s="85"/>
      <c r="K65" s="66"/>
      <c r="L65" s="66"/>
      <c r="M65" s="66"/>
      <c r="N65" s="66"/>
      <c r="O65" s="66"/>
      <c r="P65" s="66"/>
      <c r="Q65" s="66"/>
      <c r="R65" s="66"/>
      <c r="S65" s="97"/>
      <c r="T65" s="97"/>
      <c r="U65" s="97"/>
      <c r="V65" s="97"/>
      <c r="W65" s="97"/>
      <c r="X65" s="97"/>
      <c r="Y65" s="66"/>
      <c r="Z65" s="66"/>
      <c r="AA65" s="101"/>
      <c r="AB65" s="66"/>
      <c r="AC65" s="66"/>
      <c r="AD65" s="66"/>
      <c r="AE65" s="66"/>
      <c r="AF65" s="66"/>
      <c r="AG65" s="66" t="s">
        <v>284</v>
      </c>
      <c r="AH65" s="110" t="s">
        <v>282</v>
      </c>
      <c r="AI65" s="67" t="s">
        <v>302</v>
      </c>
      <c r="AJ65" s="66">
        <v>0.12</v>
      </c>
      <c r="AK65" s="109">
        <v>6</v>
      </c>
      <c r="AL65" s="141">
        <v>36</v>
      </c>
      <c r="AM65" s="66">
        <v>1</v>
      </c>
      <c r="AN65" s="66"/>
      <c r="AO65" s="66"/>
      <c r="AP65" s="66"/>
      <c r="AQ65" s="66"/>
      <c r="AR65" s="66"/>
      <c r="AS65" s="66"/>
      <c r="AT65" s="66"/>
    </row>
    <row r="66" spans="1:46" ht="26.25">
      <c r="A66" s="33">
        <v>51</v>
      </c>
      <c r="B66" s="34" t="s">
        <v>104</v>
      </c>
      <c r="C66" s="13" t="s">
        <v>81</v>
      </c>
      <c r="D66" s="55" t="s">
        <v>77</v>
      </c>
      <c r="E66" s="84"/>
      <c r="F66" s="84"/>
      <c r="G66" s="84"/>
      <c r="H66" s="85"/>
      <c r="I66" s="85"/>
      <c r="J66" s="85"/>
      <c r="K66" s="66"/>
      <c r="L66" s="66"/>
      <c r="M66" s="66"/>
      <c r="N66" s="66"/>
      <c r="O66" s="66"/>
      <c r="P66" s="66"/>
      <c r="Q66" s="66"/>
      <c r="R66" s="66"/>
      <c r="S66" s="97"/>
      <c r="T66" s="97"/>
      <c r="U66" s="97"/>
      <c r="V66" s="97"/>
      <c r="W66" s="97"/>
      <c r="X66" s="97"/>
      <c r="Y66" s="66"/>
      <c r="Z66" s="66"/>
      <c r="AA66" s="101"/>
      <c r="AB66" s="66"/>
      <c r="AC66" s="66"/>
      <c r="AD66" s="66"/>
      <c r="AE66" s="66"/>
      <c r="AF66" s="66"/>
      <c r="AG66" s="66" t="s">
        <v>284</v>
      </c>
      <c r="AH66" s="110" t="s">
        <v>282</v>
      </c>
      <c r="AI66" s="67" t="s">
        <v>303</v>
      </c>
      <c r="AJ66" s="66">
        <v>0.12</v>
      </c>
      <c r="AK66" s="109">
        <v>6</v>
      </c>
      <c r="AL66" s="141">
        <v>12</v>
      </c>
      <c r="AM66" s="66">
        <v>1</v>
      </c>
      <c r="AN66" s="66"/>
      <c r="AO66" s="66"/>
      <c r="AP66" s="66"/>
      <c r="AQ66" s="66"/>
      <c r="AR66" s="66"/>
      <c r="AS66" s="66"/>
      <c r="AT66" s="66"/>
    </row>
    <row r="67" spans="1:46" ht="26.25">
      <c r="A67" s="11">
        <v>52</v>
      </c>
      <c r="B67" s="34" t="s">
        <v>105</v>
      </c>
      <c r="C67" s="13" t="s">
        <v>95</v>
      </c>
      <c r="D67" s="55" t="s">
        <v>77</v>
      </c>
      <c r="E67" s="84"/>
      <c r="F67" s="84"/>
      <c r="G67" s="84"/>
      <c r="H67" s="85"/>
      <c r="I67" s="85"/>
      <c r="J67" s="85"/>
      <c r="K67" s="66"/>
      <c r="L67" s="66"/>
      <c r="M67" s="66"/>
      <c r="N67" s="66"/>
      <c r="O67" s="66"/>
      <c r="P67" s="66"/>
      <c r="Q67" s="66"/>
      <c r="R67" s="66"/>
      <c r="S67" s="97"/>
      <c r="T67" s="97"/>
      <c r="U67" s="97"/>
      <c r="V67" s="97"/>
      <c r="W67" s="97"/>
      <c r="X67" s="97"/>
      <c r="Y67" s="66"/>
      <c r="Z67" s="66"/>
      <c r="AA67" s="101"/>
      <c r="AB67" s="66"/>
      <c r="AC67" s="66"/>
      <c r="AD67" s="66"/>
      <c r="AE67" s="66"/>
      <c r="AF67" s="66"/>
      <c r="AG67" s="66" t="s">
        <v>284</v>
      </c>
      <c r="AH67" s="110" t="s">
        <v>282</v>
      </c>
      <c r="AI67" s="67" t="s">
        <v>304</v>
      </c>
      <c r="AJ67" s="66">
        <v>0.12</v>
      </c>
      <c r="AK67" s="109">
        <v>6</v>
      </c>
      <c r="AL67" s="141">
        <v>36</v>
      </c>
      <c r="AM67" s="66">
        <v>1</v>
      </c>
      <c r="AN67" s="66"/>
      <c r="AO67" s="66"/>
      <c r="AP67" s="66"/>
      <c r="AQ67" s="66"/>
      <c r="AR67" s="66"/>
      <c r="AS67" s="66"/>
      <c r="AT67" s="66"/>
    </row>
    <row r="68" spans="1:46" ht="26.25">
      <c r="A68" s="33">
        <v>53</v>
      </c>
      <c r="B68" s="34" t="s">
        <v>106</v>
      </c>
      <c r="C68" s="13" t="s">
        <v>79</v>
      </c>
      <c r="D68" s="55" t="s">
        <v>77</v>
      </c>
      <c r="E68" s="84"/>
      <c r="F68" s="84"/>
      <c r="G68" s="84"/>
      <c r="H68" s="85"/>
      <c r="I68" s="85"/>
      <c r="J68" s="85"/>
      <c r="K68" s="66"/>
      <c r="L68" s="66"/>
      <c r="M68" s="66"/>
      <c r="N68" s="66"/>
      <c r="O68" s="66"/>
      <c r="P68" s="66"/>
      <c r="Q68" s="66"/>
      <c r="R68" s="66"/>
      <c r="S68" s="97"/>
      <c r="T68" s="97"/>
      <c r="U68" s="97"/>
      <c r="V68" s="97"/>
      <c r="W68" s="97"/>
      <c r="X68" s="97"/>
      <c r="Y68" s="66"/>
      <c r="Z68" s="66"/>
      <c r="AA68" s="101"/>
      <c r="AB68" s="66"/>
      <c r="AC68" s="66"/>
      <c r="AD68" s="66"/>
      <c r="AE68" s="66"/>
      <c r="AF68" s="66"/>
      <c r="AG68" s="66" t="s">
        <v>284</v>
      </c>
      <c r="AH68" s="110" t="s">
        <v>282</v>
      </c>
      <c r="AI68" s="67" t="s">
        <v>305</v>
      </c>
      <c r="AJ68" s="66">
        <v>0.12</v>
      </c>
      <c r="AK68" s="109">
        <v>6</v>
      </c>
      <c r="AL68" s="141">
        <v>24</v>
      </c>
      <c r="AM68" s="66">
        <v>1</v>
      </c>
      <c r="AN68" s="66"/>
      <c r="AO68" s="66"/>
      <c r="AP68" s="66"/>
      <c r="AQ68" s="66"/>
      <c r="AR68" s="66"/>
      <c r="AS68" s="66"/>
      <c r="AT68" s="66"/>
    </row>
    <row r="69" spans="1:46" ht="26.25">
      <c r="A69" s="11">
        <v>54</v>
      </c>
      <c r="B69" s="34" t="s">
        <v>107</v>
      </c>
      <c r="C69" s="13" t="s">
        <v>108</v>
      </c>
      <c r="D69" s="55" t="s">
        <v>77</v>
      </c>
      <c r="E69" s="84"/>
      <c r="F69" s="84"/>
      <c r="G69" s="84"/>
      <c r="H69" s="85"/>
      <c r="I69" s="85"/>
      <c r="J69" s="85"/>
      <c r="K69" s="66"/>
      <c r="L69" s="66"/>
      <c r="M69" s="66"/>
      <c r="N69" s="66"/>
      <c r="O69" s="66"/>
      <c r="P69" s="66"/>
      <c r="Q69" s="66"/>
      <c r="R69" s="66"/>
      <c r="S69" s="97"/>
      <c r="T69" s="97"/>
      <c r="U69" s="97"/>
      <c r="V69" s="97"/>
      <c r="W69" s="97"/>
      <c r="X69" s="97"/>
      <c r="Y69" s="66"/>
      <c r="Z69" s="66"/>
      <c r="AA69" s="101"/>
      <c r="AB69" s="66"/>
      <c r="AC69" s="66"/>
      <c r="AD69" s="66"/>
      <c r="AE69" s="66"/>
      <c r="AF69" s="66"/>
      <c r="AG69" s="66" t="s">
        <v>284</v>
      </c>
      <c r="AH69" s="110" t="s">
        <v>282</v>
      </c>
      <c r="AI69" s="67" t="s">
        <v>306</v>
      </c>
      <c r="AJ69" s="66">
        <v>0.12</v>
      </c>
      <c r="AK69" s="109">
        <v>6</v>
      </c>
      <c r="AL69" s="141">
        <v>36</v>
      </c>
      <c r="AM69" s="66">
        <v>1</v>
      </c>
      <c r="AN69" s="66"/>
      <c r="AO69" s="66"/>
      <c r="AP69" s="66"/>
      <c r="AQ69" s="66"/>
      <c r="AR69" s="66"/>
      <c r="AS69" s="66"/>
      <c r="AT69" s="66"/>
    </row>
    <row r="70" spans="1:46" ht="26.25">
      <c r="A70" s="33">
        <v>55</v>
      </c>
      <c r="B70" s="34" t="s">
        <v>109</v>
      </c>
      <c r="C70" s="13" t="s">
        <v>90</v>
      </c>
      <c r="D70" s="55" t="s">
        <v>77</v>
      </c>
      <c r="E70" s="84"/>
      <c r="F70" s="84"/>
      <c r="G70" s="84"/>
      <c r="H70" s="85"/>
      <c r="I70" s="85"/>
      <c r="J70" s="85"/>
      <c r="K70" s="66"/>
      <c r="L70" s="66"/>
      <c r="M70" s="66"/>
      <c r="N70" s="66"/>
      <c r="O70" s="66"/>
      <c r="P70" s="66"/>
      <c r="Q70" s="66"/>
      <c r="R70" s="66"/>
      <c r="S70" s="97"/>
      <c r="T70" s="97"/>
      <c r="U70" s="97"/>
      <c r="V70" s="97"/>
      <c r="W70" s="97"/>
      <c r="X70" s="97"/>
      <c r="Y70" s="66"/>
      <c r="Z70" s="66"/>
      <c r="AA70" s="101"/>
      <c r="AB70" s="66"/>
      <c r="AC70" s="66"/>
      <c r="AD70" s="66"/>
      <c r="AE70" s="66"/>
      <c r="AF70" s="66"/>
      <c r="AG70" s="66" t="s">
        <v>284</v>
      </c>
      <c r="AH70" s="110" t="s">
        <v>282</v>
      </c>
      <c r="AI70" s="67" t="s">
        <v>307</v>
      </c>
      <c r="AJ70" s="66">
        <v>0.12</v>
      </c>
      <c r="AK70" s="109">
        <v>6</v>
      </c>
      <c r="AL70" s="141">
        <v>60</v>
      </c>
      <c r="AM70" s="66">
        <v>1</v>
      </c>
      <c r="AN70" s="66"/>
      <c r="AO70" s="66"/>
      <c r="AP70" s="66"/>
      <c r="AQ70" s="66"/>
      <c r="AR70" s="66"/>
      <c r="AS70" s="66"/>
      <c r="AT70" s="66"/>
    </row>
    <row r="71" spans="1:46" ht="39">
      <c r="A71" s="11">
        <v>56</v>
      </c>
      <c r="B71" s="34" t="s">
        <v>110</v>
      </c>
      <c r="C71" s="13" t="s">
        <v>76</v>
      </c>
      <c r="D71" s="55" t="s">
        <v>77</v>
      </c>
      <c r="E71" s="84"/>
      <c r="F71" s="84"/>
      <c r="G71" s="84"/>
      <c r="H71" s="85"/>
      <c r="I71" s="85"/>
      <c r="J71" s="85"/>
      <c r="K71" s="66"/>
      <c r="L71" s="66"/>
      <c r="M71" s="66"/>
      <c r="N71" s="66"/>
      <c r="O71" s="66"/>
      <c r="P71" s="66"/>
      <c r="Q71" s="66"/>
      <c r="R71" s="66"/>
      <c r="S71" s="97"/>
      <c r="T71" s="97"/>
      <c r="U71" s="97"/>
      <c r="V71" s="97"/>
      <c r="W71" s="97"/>
      <c r="X71" s="97"/>
      <c r="Y71" s="66"/>
      <c r="Z71" s="66"/>
      <c r="AA71" s="101"/>
      <c r="AB71" s="66"/>
      <c r="AC71" s="66"/>
      <c r="AD71" s="66"/>
      <c r="AE71" s="66"/>
      <c r="AF71" s="66"/>
      <c r="AG71" s="66" t="s">
        <v>284</v>
      </c>
      <c r="AH71" s="110" t="s">
        <v>282</v>
      </c>
      <c r="AI71" s="67" t="s">
        <v>308</v>
      </c>
      <c r="AJ71" s="66">
        <v>0.12</v>
      </c>
      <c r="AK71" s="109">
        <v>6</v>
      </c>
      <c r="AL71" s="186">
        <v>60</v>
      </c>
      <c r="AM71" s="66">
        <v>2</v>
      </c>
      <c r="AN71" s="93" t="s">
        <v>344</v>
      </c>
      <c r="AO71" s="93" t="s">
        <v>345</v>
      </c>
      <c r="AP71" s="66" t="s">
        <v>357</v>
      </c>
      <c r="AQ71" s="111">
        <v>0.05</v>
      </c>
      <c r="AR71" s="111">
        <v>2.5</v>
      </c>
      <c r="AS71" s="142">
        <f>AQ71*500</f>
        <v>25</v>
      </c>
      <c r="AT71" s="66">
        <v>1</v>
      </c>
    </row>
    <row r="72" spans="1:46" ht="39">
      <c r="A72" s="33">
        <v>57</v>
      </c>
      <c r="B72" s="34" t="s">
        <v>111</v>
      </c>
      <c r="C72" s="13" t="s">
        <v>81</v>
      </c>
      <c r="D72" s="55" t="s">
        <v>77</v>
      </c>
      <c r="E72" s="84"/>
      <c r="F72" s="84"/>
      <c r="G72" s="84"/>
      <c r="H72" s="85"/>
      <c r="I72" s="85"/>
      <c r="J72" s="85"/>
      <c r="K72" s="66"/>
      <c r="L72" s="66"/>
      <c r="M72" s="66"/>
      <c r="N72" s="66"/>
      <c r="O72" s="66"/>
      <c r="P72" s="66"/>
      <c r="Q72" s="66"/>
      <c r="R72" s="66"/>
      <c r="S72" s="97"/>
      <c r="T72" s="97"/>
      <c r="U72" s="97"/>
      <c r="V72" s="97"/>
      <c r="W72" s="97"/>
      <c r="X72" s="97"/>
      <c r="Y72" s="66"/>
      <c r="Z72" s="66"/>
      <c r="AA72" s="101"/>
      <c r="AB72" s="66"/>
      <c r="AC72" s="66"/>
      <c r="AD72" s="66"/>
      <c r="AE72" s="66"/>
      <c r="AF72" s="66"/>
      <c r="AG72" s="66" t="s">
        <v>284</v>
      </c>
      <c r="AH72" s="110" t="s">
        <v>274</v>
      </c>
      <c r="AI72" s="67">
        <v>9182</v>
      </c>
      <c r="AJ72" s="66">
        <v>0.12</v>
      </c>
      <c r="AK72" s="109">
        <v>6</v>
      </c>
      <c r="AL72" s="141">
        <v>12</v>
      </c>
      <c r="AM72" s="66">
        <v>1</v>
      </c>
      <c r="AN72" s="66"/>
      <c r="AO72" s="66"/>
      <c r="AP72" s="66"/>
      <c r="AQ72" s="66"/>
      <c r="AR72" s="66"/>
      <c r="AS72" s="66"/>
      <c r="AT72" s="66"/>
    </row>
    <row r="73" spans="1:46" ht="26.25">
      <c r="A73" s="11">
        <v>58</v>
      </c>
      <c r="B73" s="34" t="s">
        <v>112</v>
      </c>
      <c r="C73" s="13" t="s">
        <v>81</v>
      </c>
      <c r="D73" s="55" t="s">
        <v>77</v>
      </c>
      <c r="E73" s="84"/>
      <c r="F73" s="84"/>
      <c r="G73" s="84"/>
      <c r="H73" s="85"/>
      <c r="I73" s="85"/>
      <c r="J73" s="85"/>
      <c r="K73" s="66"/>
      <c r="L73" s="66"/>
      <c r="M73" s="66"/>
      <c r="N73" s="66"/>
      <c r="O73" s="66"/>
      <c r="P73" s="66"/>
      <c r="Q73" s="66"/>
      <c r="R73" s="66"/>
      <c r="S73" s="97"/>
      <c r="T73" s="97"/>
      <c r="U73" s="97"/>
      <c r="V73" s="97"/>
      <c r="W73" s="97"/>
      <c r="X73" s="97"/>
      <c r="Y73" s="66"/>
      <c r="Z73" s="66"/>
      <c r="AA73" s="101"/>
      <c r="AB73" s="66"/>
      <c r="AC73" s="66"/>
      <c r="AD73" s="66"/>
      <c r="AE73" s="66"/>
      <c r="AF73" s="66"/>
      <c r="AG73" s="66" t="s">
        <v>284</v>
      </c>
      <c r="AH73" s="110" t="s">
        <v>282</v>
      </c>
      <c r="AI73" s="67" t="s">
        <v>309</v>
      </c>
      <c r="AJ73" s="66">
        <v>0.12</v>
      </c>
      <c r="AK73" s="109">
        <v>6</v>
      </c>
      <c r="AL73" s="141">
        <v>12</v>
      </c>
      <c r="AM73" s="66">
        <v>1</v>
      </c>
      <c r="AN73" s="66"/>
      <c r="AO73" s="66"/>
      <c r="AP73" s="66"/>
      <c r="AQ73" s="66"/>
      <c r="AR73" s="66"/>
      <c r="AS73" s="66"/>
      <c r="AT73" s="66"/>
    </row>
    <row r="74" spans="1:46" ht="39">
      <c r="A74" s="33">
        <v>59</v>
      </c>
      <c r="B74" s="34" t="s">
        <v>113</v>
      </c>
      <c r="C74" s="13" t="s">
        <v>108</v>
      </c>
      <c r="D74" s="55" t="s">
        <v>77</v>
      </c>
      <c r="E74" s="84"/>
      <c r="F74" s="84"/>
      <c r="G74" s="84"/>
      <c r="H74" s="85"/>
      <c r="I74" s="85"/>
      <c r="J74" s="85"/>
      <c r="K74" s="66"/>
      <c r="L74" s="66"/>
      <c r="M74" s="66"/>
      <c r="N74" s="66"/>
      <c r="O74" s="66"/>
      <c r="P74" s="66"/>
      <c r="Q74" s="66"/>
      <c r="R74" s="66"/>
      <c r="S74" s="97"/>
      <c r="T74" s="97"/>
      <c r="U74" s="97"/>
      <c r="V74" s="97"/>
      <c r="W74" s="97"/>
      <c r="X74" s="97"/>
      <c r="Y74" s="66"/>
      <c r="Z74" s="66"/>
      <c r="AA74" s="101"/>
      <c r="AB74" s="66"/>
      <c r="AC74" s="66"/>
      <c r="AD74" s="66"/>
      <c r="AE74" s="66"/>
      <c r="AF74" s="66"/>
      <c r="AG74" s="66" t="s">
        <v>284</v>
      </c>
      <c r="AH74" s="110" t="s">
        <v>282</v>
      </c>
      <c r="AI74" s="67" t="s">
        <v>310</v>
      </c>
      <c r="AJ74" s="66">
        <v>0.12</v>
      </c>
      <c r="AK74" s="109">
        <v>6</v>
      </c>
      <c r="AL74" s="186">
        <v>36</v>
      </c>
      <c r="AM74" s="66">
        <v>2</v>
      </c>
      <c r="AN74" s="93" t="s">
        <v>344</v>
      </c>
      <c r="AO74" s="93" t="s">
        <v>345</v>
      </c>
      <c r="AP74" s="66" t="s">
        <v>358</v>
      </c>
      <c r="AQ74" s="111">
        <v>0.05</v>
      </c>
      <c r="AR74" s="111">
        <v>2.5</v>
      </c>
      <c r="AS74" s="142">
        <f>AQ74*300</f>
        <v>15</v>
      </c>
      <c r="AT74" s="66">
        <v>1</v>
      </c>
    </row>
    <row r="75" spans="1:46" ht="39">
      <c r="A75" s="11">
        <v>60</v>
      </c>
      <c r="B75" s="34" t="s">
        <v>114</v>
      </c>
      <c r="C75" s="13" t="s">
        <v>90</v>
      </c>
      <c r="D75" s="55" t="s">
        <v>77</v>
      </c>
      <c r="E75" s="84"/>
      <c r="F75" s="84"/>
      <c r="G75" s="84"/>
      <c r="H75" s="85"/>
      <c r="I75" s="85"/>
      <c r="J75" s="85"/>
      <c r="K75" s="66"/>
      <c r="L75" s="66"/>
      <c r="M75" s="66"/>
      <c r="N75" s="66"/>
      <c r="O75" s="66"/>
      <c r="P75" s="66"/>
      <c r="Q75" s="66"/>
      <c r="R75" s="66"/>
      <c r="S75" s="97"/>
      <c r="T75" s="97"/>
      <c r="U75" s="97"/>
      <c r="V75" s="97"/>
      <c r="W75" s="97"/>
      <c r="X75" s="97"/>
      <c r="Y75" s="66"/>
      <c r="Z75" s="66"/>
      <c r="AA75" s="101"/>
      <c r="AB75" s="66"/>
      <c r="AC75" s="66"/>
      <c r="AD75" s="66"/>
      <c r="AE75" s="66"/>
      <c r="AF75" s="66"/>
      <c r="AG75" s="66" t="s">
        <v>284</v>
      </c>
      <c r="AH75" s="110" t="s">
        <v>282</v>
      </c>
      <c r="AI75" s="67" t="s">
        <v>311</v>
      </c>
      <c r="AJ75" s="66">
        <v>0.12</v>
      </c>
      <c r="AK75" s="109">
        <v>6</v>
      </c>
      <c r="AL75" s="186">
        <v>60</v>
      </c>
      <c r="AM75" s="66">
        <v>2</v>
      </c>
      <c r="AN75" s="93" t="s">
        <v>344</v>
      </c>
      <c r="AO75" s="93" t="s">
        <v>345</v>
      </c>
      <c r="AP75" s="66" t="s">
        <v>359</v>
      </c>
      <c r="AQ75" s="111">
        <v>0.05</v>
      </c>
      <c r="AR75" s="111">
        <v>2.5</v>
      </c>
      <c r="AS75" s="142">
        <f>AQ75*500</f>
        <v>25</v>
      </c>
      <c r="AT75" s="66">
        <v>1</v>
      </c>
    </row>
    <row r="76" spans="1:46" ht="39">
      <c r="A76" s="33">
        <v>61</v>
      </c>
      <c r="B76" s="34" t="s">
        <v>115</v>
      </c>
      <c r="C76" s="13" t="s">
        <v>87</v>
      </c>
      <c r="D76" s="55" t="s">
        <v>77</v>
      </c>
      <c r="E76" s="84"/>
      <c r="F76" s="84"/>
      <c r="G76" s="84"/>
      <c r="H76" s="85"/>
      <c r="I76" s="85"/>
      <c r="J76" s="85"/>
      <c r="K76" s="66"/>
      <c r="L76" s="66"/>
      <c r="M76" s="66"/>
      <c r="N76" s="66"/>
      <c r="O76" s="66"/>
      <c r="P76" s="66"/>
      <c r="Q76" s="66"/>
      <c r="R76" s="66"/>
      <c r="S76" s="97"/>
      <c r="T76" s="97"/>
      <c r="U76" s="97"/>
      <c r="V76" s="97"/>
      <c r="W76" s="97"/>
      <c r="X76" s="97"/>
      <c r="Y76" s="66"/>
      <c r="Z76" s="66"/>
      <c r="AA76" s="101"/>
      <c r="AB76" s="66"/>
      <c r="AC76" s="66"/>
      <c r="AD76" s="66"/>
      <c r="AE76" s="66"/>
      <c r="AF76" s="66"/>
      <c r="AG76" s="66" t="s">
        <v>284</v>
      </c>
      <c r="AH76" s="110" t="s">
        <v>282</v>
      </c>
      <c r="AI76" s="67" t="s">
        <v>312</v>
      </c>
      <c r="AJ76" s="66">
        <v>0.12</v>
      </c>
      <c r="AK76" s="109">
        <v>6</v>
      </c>
      <c r="AL76" s="186">
        <v>12</v>
      </c>
      <c r="AM76" s="66">
        <v>2</v>
      </c>
      <c r="AN76" s="93" t="s">
        <v>344</v>
      </c>
      <c r="AO76" s="93" t="s">
        <v>345</v>
      </c>
      <c r="AP76" s="66" t="s">
        <v>360</v>
      </c>
      <c r="AQ76" s="111">
        <v>0.05</v>
      </c>
      <c r="AR76" s="111">
        <v>2.5</v>
      </c>
      <c r="AS76" s="142">
        <f>AQ76*100</f>
        <v>5</v>
      </c>
      <c r="AT76" s="66">
        <v>1</v>
      </c>
    </row>
    <row r="77" spans="1:46" ht="39">
      <c r="A77" s="33">
        <v>62</v>
      </c>
      <c r="B77" s="34" t="s">
        <v>116</v>
      </c>
      <c r="C77" s="13" t="s">
        <v>81</v>
      </c>
      <c r="D77" s="55" t="s">
        <v>77</v>
      </c>
      <c r="E77" s="84"/>
      <c r="F77" s="84"/>
      <c r="G77" s="84"/>
      <c r="H77" s="85"/>
      <c r="I77" s="85"/>
      <c r="J77" s="85"/>
      <c r="K77" s="66"/>
      <c r="L77" s="66"/>
      <c r="M77" s="66"/>
      <c r="N77" s="66"/>
      <c r="O77" s="66"/>
      <c r="P77" s="66"/>
      <c r="Q77" s="66"/>
      <c r="R77" s="66"/>
      <c r="S77" s="97"/>
      <c r="T77" s="97"/>
      <c r="U77" s="97"/>
      <c r="V77" s="97"/>
      <c r="W77" s="97"/>
      <c r="X77" s="97"/>
      <c r="Y77" s="66"/>
      <c r="Z77" s="66"/>
      <c r="AA77" s="101"/>
      <c r="AB77" s="66"/>
      <c r="AC77" s="66"/>
      <c r="AD77" s="66"/>
      <c r="AE77" s="66"/>
      <c r="AF77" s="66"/>
      <c r="AG77" s="66" t="s">
        <v>284</v>
      </c>
      <c r="AH77" s="110" t="s">
        <v>282</v>
      </c>
      <c r="AI77" s="67" t="s">
        <v>313</v>
      </c>
      <c r="AJ77" s="66">
        <v>0.12</v>
      </c>
      <c r="AK77" s="109">
        <v>6</v>
      </c>
      <c r="AL77" s="186">
        <v>12</v>
      </c>
      <c r="AM77" s="66">
        <v>2</v>
      </c>
      <c r="AN77" s="93" t="s">
        <v>344</v>
      </c>
      <c r="AO77" s="93" t="s">
        <v>345</v>
      </c>
      <c r="AP77" s="66" t="s">
        <v>361</v>
      </c>
      <c r="AQ77" s="111">
        <v>0.05</v>
      </c>
      <c r="AR77" s="111">
        <v>2.5</v>
      </c>
      <c r="AS77" s="142">
        <f>AQ77*100</f>
        <v>5</v>
      </c>
      <c r="AT77" s="66">
        <v>1</v>
      </c>
    </row>
    <row r="78" spans="1:46" ht="39">
      <c r="A78" s="11">
        <v>63</v>
      </c>
      <c r="B78" s="34" t="s">
        <v>117</v>
      </c>
      <c r="C78" s="13" t="s">
        <v>95</v>
      </c>
      <c r="D78" s="55" t="s">
        <v>77</v>
      </c>
      <c r="E78" s="84"/>
      <c r="F78" s="84"/>
      <c r="G78" s="84"/>
      <c r="H78" s="85"/>
      <c r="I78" s="85"/>
      <c r="J78" s="85"/>
      <c r="K78" s="66"/>
      <c r="L78" s="66"/>
      <c r="M78" s="66"/>
      <c r="N78" s="66"/>
      <c r="O78" s="66"/>
      <c r="P78" s="66"/>
      <c r="Q78" s="66"/>
      <c r="R78" s="66"/>
      <c r="S78" s="97"/>
      <c r="T78" s="97"/>
      <c r="U78" s="97"/>
      <c r="V78" s="97"/>
      <c r="W78" s="97"/>
      <c r="X78" s="97"/>
      <c r="Y78" s="66"/>
      <c r="Z78" s="66"/>
      <c r="AA78" s="101"/>
      <c r="AB78" s="66"/>
      <c r="AC78" s="66"/>
      <c r="AD78" s="66"/>
      <c r="AE78" s="66"/>
      <c r="AF78" s="66"/>
      <c r="AG78" s="66" t="s">
        <v>284</v>
      </c>
      <c r="AH78" s="110" t="s">
        <v>282</v>
      </c>
      <c r="AI78" s="67" t="s">
        <v>314</v>
      </c>
      <c r="AJ78" s="66">
        <v>0.12</v>
      </c>
      <c r="AK78" s="109">
        <v>6</v>
      </c>
      <c r="AL78" s="186">
        <v>36</v>
      </c>
      <c r="AM78" s="66">
        <v>2</v>
      </c>
      <c r="AN78" s="93" t="s">
        <v>344</v>
      </c>
      <c r="AO78" s="93" t="s">
        <v>345</v>
      </c>
      <c r="AP78" s="66" t="s">
        <v>362</v>
      </c>
      <c r="AQ78" s="111">
        <v>0.05</v>
      </c>
      <c r="AR78" s="111">
        <v>2.5</v>
      </c>
      <c r="AS78" s="142">
        <f>AQ78*300</f>
        <v>15</v>
      </c>
      <c r="AT78" s="66">
        <v>1</v>
      </c>
    </row>
    <row r="79" spans="1:46" ht="39">
      <c r="A79" s="33">
        <v>64</v>
      </c>
      <c r="B79" s="34" t="s">
        <v>118</v>
      </c>
      <c r="C79" s="13" t="s">
        <v>87</v>
      </c>
      <c r="D79" s="55" t="s">
        <v>77</v>
      </c>
      <c r="E79" s="84"/>
      <c r="F79" s="84"/>
      <c r="G79" s="84"/>
      <c r="H79" s="85"/>
      <c r="I79" s="85"/>
      <c r="J79" s="85"/>
      <c r="K79" s="66"/>
      <c r="L79" s="66"/>
      <c r="M79" s="66"/>
      <c r="N79" s="66"/>
      <c r="O79" s="66"/>
      <c r="P79" s="66"/>
      <c r="Q79" s="66"/>
      <c r="R79" s="66"/>
      <c r="S79" s="97"/>
      <c r="T79" s="97"/>
      <c r="U79" s="97"/>
      <c r="V79" s="97"/>
      <c r="W79" s="97"/>
      <c r="X79" s="97"/>
      <c r="Y79" s="66"/>
      <c r="Z79" s="66"/>
      <c r="AA79" s="101"/>
      <c r="AB79" s="66"/>
      <c r="AC79" s="66"/>
      <c r="AD79" s="66"/>
      <c r="AE79" s="66"/>
      <c r="AF79" s="66"/>
      <c r="AG79" s="66" t="s">
        <v>284</v>
      </c>
      <c r="AH79" s="110" t="s">
        <v>282</v>
      </c>
      <c r="AI79" s="67" t="s">
        <v>315</v>
      </c>
      <c r="AJ79" s="66">
        <v>0.12</v>
      </c>
      <c r="AK79" s="109">
        <v>6</v>
      </c>
      <c r="AL79" s="186">
        <v>12</v>
      </c>
      <c r="AM79" s="66">
        <v>2</v>
      </c>
      <c r="AN79" s="93" t="s">
        <v>344</v>
      </c>
      <c r="AO79" s="93" t="s">
        <v>345</v>
      </c>
      <c r="AP79" s="66" t="s">
        <v>363</v>
      </c>
      <c r="AQ79" s="111">
        <v>0.05</v>
      </c>
      <c r="AR79" s="111">
        <v>2.5</v>
      </c>
      <c r="AS79" s="142">
        <f>AQ79*100</f>
        <v>5</v>
      </c>
      <c r="AT79" s="66">
        <v>1</v>
      </c>
    </row>
    <row r="80" spans="1:46" ht="39">
      <c r="A80" s="11">
        <v>65</v>
      </c>
      <c r="B80" s="34" t="s">
        <v>119</v>
      </c>
      <c r="C80" s="13" t="s">
        <v>81</v>
      </c>
      <c r="D80" s="55" t="s">
        <v>77</v>
      </c>
      <c r="E80" s="84"/>
      <c r="F80" s="84"/>
      <c r="G80" s="84"/>
      <c r="H80" s="85"/>
      <c r="I80" s="85"/>
      <c r="J80" s="85"/>
      <c r="K80" s="66"/>
      <c r="L80" s="66"/>
      <c r="M80" s="66"/>
      <c r="N80" s="66"/>
      <c r="O80" s="66"/>
      <c r="P80" s="66"/>
      <c r="Q80" s="66"/>
      <c r="R80" s="66"/>
      <c r="S80" s="97"/>
      <c r="T80" s="97"/>
      <c r="U80" s="97"/>
      <c r="V80" s="97"/>
      <c r="W80" s="97"/>
      <c r="X80" s="97"/>
      <c r="Y80" s="66"/>
      <c r="Z80" s="66"/>
      <c r="AA80" s="101"/>
      <c r="AB80" s="66"/>
      <c r="AC80" s="66"/>
      <c r="AD80" s="66"/>
      <c r="AE80" s="66"/>
      <c r="AF80" s="66"/>
      <c r="AG80" s="66" t="s">
        <v>284</v>
      </c>
      <c r="AH80" s="110" t="s">
        <v>282</v>
      </c>
      <c r="AI80" s="67" t="s">
        <v>316</v>
      </c>
      <c r="AJ80" s="66">
        <v>0.12</v>
      </c>
      <c r="AK80" s="109">
        <v>6</v>
      </c>
      <c r="AL80" s="186">
        <v>12</v>
      </c>
      <c r="AM80" s="66">
        <v>2</v>
      </c>
      <c r="AN80" s="93" t="s">
        <v>344</v>
      </c>
      <c r="AO80" s="93" t="s">
        <v>345</v>
      </c>
      <c r="AP80" s="66" t="s">
        <v>364</v>
      </c>
      <c r="AQ80" s="111">
        <v>0.06</v>
      </c>
      <c r="AR80" s="111">
        <v>3.08</v>
      </c>
      <c r="AS80" s="142">
        <f>AQ80*100</f>
        <v>6</v>
      </c>
      <c r="AT80" s="66">
        <v>1</v>
      </c>
    </row>
    <row r="81" spans="1:46" ht="30">
      <c r="A81" s="33">
        <v>66</v>
      </c>
      <c r="B81" s="34" t="s">
        <v>120</v>
      </c>
      <c r="C81" s="13" t="s">
        <v>76</v>
      </c>
      <c r="D81" s="55" t="s">
        <v>77</v>
      </c>
      <c r="E81" s="84"/>
      <c r="F81" s="84"/>
      <c r="G81" s="84"/>
      <c r="H81" s="85"/>
      <c r="I81" s="85"/>
      <c r="J81" s="85"/>
      <c r="K81" s="66"/>
      <c r="L81" s="66"/>
      <c r="M81" s="66"/>
      <c r="N81" s="66"/>
      <c r="O81" s="66"/>
      <c r="P81" s="66"/>
      <c r="Q81" s="66"/>
      <c r="R81" s="66"/>
      <c r="S81" s="97"/>
      <c r="T81" s="97"/>
      <c r="U81" s="97"/>
      <c r="V81" s="97"/>
      <c r="W81" s="97"/>
      <c r="X81" s="97"/>
      <c r="Y81" s="66"/>
      <c r="Z81" s="66"/>
      <c r="AA81" s="101"/>
      <c r="AB81" s="66"/>
      <c r="AC81" s="66"/>
      <c r="AD81" s="66"/>
      <c r="AE81" s="66"/>
      <c r="AF81" s="66"/>
      <c r="AG81" s="66" t="s">
        <v>284</v>
      </c>
      <c r="AH81" s="110" t="s">
        <v>282</v>
      </c>
      <c r="AI81" s="67" t="s">
        <v>317</v>
      </c>
      <c r="AJ81" s="66">
        <v>0.12</v>
      </c>
      <c r="AK81" s="109">
        <v>6</v>
      </c>
      <c r="AL81" s="141">
        <v>60</v>
      </c>
      <c r="AM81" s="66">
        <v>1</v>
      </c>
      <c r="AN81" s="66"/>
      <c r="AO81" s="66"/>
      <c r="AP81" s="66"/>
      <c r="AQ81" s="66"/>
      <c r="AR81" s="66"/>
      <c r="AS81" s="66"/>
      <c r="AT81" s="66"/>
    </row>
    <row r="82" spans="1:46" ht="30">
      <c r="A82" s="11">
        <v>67</v>
      </c>
      <c r="B82" s="34" t="s">
        <v>121</v>
      </c>
      <c r="C82" s="13" t="s">
        <v>95</v>
      </c>
      <c r="D82" s="55" t="s">
        <v>77</v>
      </c>
      <c r="E82" s="84"/>
      <c r="F82" s="84"/>
      <c r="G82" s="84"/>
      <c r="H82" s="85"/>
      <c r="I82" s="85"/>
      <c r="J82" s="85"/>
      <c r="K82" s="66"/>
      <c r="L82" s="66"/>
      <c r="M82" s="66"/>
      <c r="N82" s="66"/>
      <c r="O82" s="66"/>
      <c r="P82" s="66"/>
      <c r="Q82" s="66"/>
      <c r="R82" s="66"/>
      <c r="S82" s="97"/>
      <c r="T82" s="97"/>
      <c r="U82" s="97"/>
      <c r="V82" s="97"/>
      <c r="W82" s="97"/>
      <c r="X82" s="97"/>
      <c r="Y82" s="66"/>
      <c r="Z82" s="66"/>
      <c r="AA82" s="101"/>
      <c r="AB82" s="66"/>
      <c r="AC82" s="66"/>
      <c r="AD82" s="66"/>
      <c r="AE82" s="66"/>
      <c r="AF82" s="66"/>
      <c r="AG82" s="66" t="s">
        <v>284</v>
      </c>
      <c r="AH82" s="110" t="s">
        <v>282</v>
      </c>
      <c r="AI82" s="67" t="s">
        <v>318</v>
      </c>
      <c r="AJ82" s="66">
        <v>0.12</v>
      </c>
      <c r="AK82" s="109">
        <v>6</v>
      </c>
      <c r="AL82" s="141">
        <v>36</v>
      </c>
      <c r="AM82" s="66">
        <v>1</v>
      </c>
      <c r="AN82" s="66"/>
      <c r="AO82" s="66"/>
      <c r="AP82" s="66"/>
      <c r="AQ82" s="66"/>
      <c r="AR82" s="66"/>
      <c r="AS82" s="66"/>
      <c r="AT82" s="66"/>
    </row>
    <row r="83" spans="1:46" ht="39">
      <c r="A83" s="33">
        <v>68</v>
      </c>
      <c r="B83" s="34" t="s">
        <v>122</v>
      </c>
      <c r="C83" s="13" t="s">
        <v>87</v>
      </c>
      <c r="D83" s="55" t="s">
        <v>77</v>
      </c>
      <c r="E83" s="84"/>
      <c r="F83" s="84"/>
      <c r="G83" s="84"/>
      <c r="H83" s="85"/>
      <c r="I83" s="85"/>
      <c r="J83" s="85"/>
      <c r="K83" s="66"/>
      <c r="L83" s="66"/>
      <c r="M83" s="66"/>
      <c r="N83" s="66"/>
      <c r="O83" s="66"/>
      <c r="P83" s="66"/>
      <c r="Q83" s="66"/>
      <c r="R83" s="66"/>
      <c r="S83" s="97"/>
      <c r="T83" s="97"/>
      <c r="U83" s="97"/>
      <c r="V83" s="97"/>
      <c r="W83" s="97"/>
      <c r="X83" s="97"/>
      <c r="Y83" s="66"/>
      <c r="Z83" s="66"/>
      <c r="AA83" s="101"/>
      <c r="AB83" s="66"/>
      <c r="AC83" s="66"/>
      <c r="AD83" s="66"/>
      <c r="AE83" s="66"/>
      <c r="AF83" s="66"/>
      <c r="AG83" s="66" t="s">
        <v>284</v>
      </c>
      <c r="AH83" s="110" t="s">
        <v>282</v>
      </c>
      <c r="AI83" s="67" t="s">
        <v>319</v>
      </c>
      <c r="AJ83" s="66">
        <v>0.12</v>
      </c>
      <c r="AK83" s="109">
        <v>6</v>
      </c>
      <c r="AL83" s="186">
        <v>12</v>
      </c>
      <c r="AM83" s="66">
        <v>2</v>
      </c>
      <c r="AN83" s="93" t="s">
        <v>344</v>
      </c>
      <c r="AO83" s="93" t="s">
        <v>345</v>
      </c>
      <c r="AP83" s="66" t="s">
        <v>365</v>
      </c>
      <c r="AQ83" s="111">
        <v>0.05</v>
      </c>
      <c r="AR83" s="111">
        <v>2.5</v>
      </c>
      <c r="AS83" s="142">
        <f>AQ83*100</f>
        <v>5</v>
      </c>
      <c r="AT83" s="66">
        <v>1</v>
      </c>
    </row>
    <row r="84" spans="1:46" ht="26.25">
      <c r="A84" s="11">
        <v>69</v>
      </c>
      <c r="B84" s="34" t="s">
        <v>123</v>
      </c>
      <c r="C84" s="13" t="s">
        <v>87</v>
      </c>
      <c r="D84" s="55" t="s">
        <v>77</v>
      </c>
      <c r="E84" s="84"/>
      <c r="F84" s="84"/>
      <c r="G84" s="84"/>
      <c r="H84" s="85"/>
      <c r="I84" s="85"/>
      <c r="J84" s="85"/>
      <c r="K84" s="66"/>
      <c r="L84" s="66"/>
      <c r="M84" s="66"/>
      <c r="N84" s="66"/>
      <c r="O84" s="66"/>
      <c r="P84" s="66"/>
      <c r="Q84" s="66"/>
      <c r="R84" s="66"/>
      <c r="S84" s="97"/>
      <c r="T84" s="97"/>
      <c r="U84" s="97"/>
      <c r="V84" s="97"/>
      <c r="W84" s="97"/>
      <c r="X84" s="97"/>
      <c r="Y84" s="66"/>
      <c r="Z84" s="66"/>
      <c r="AA84" s="101"/>
      <c r="AB84" s="66"/>
      <c r="AC84" s="66"/>
      <c r="AD84" s="66"/>
      <c r="AE84" s="66"/>
      <c r="AF84" s="66"/>
      <c r="AG84" s="66" t="s">
        <v>284</v>
      </c>
      <c r="AH84" s="110" t="s">
        <v>282</v>
      </c>
      <c r="AI84" s="67" t="s">
        <v>320</v>
      </c>
      <c r="AJ84" s="66">
        <v>0.12</v>
      </c>
      <c r="AK84" s="109">
        <v>6</v>
      </c>
      <c r="AL84" s="141">
        <v>12</v>
      </c>
      <c r="AM84" s="66">
        <v>1</v>
      </c>
      <c r="AN84" s="66"/>
      <c r="AO84" s="66"/>
      <c r="AP84" s="66"/>
      <c r="AQ84" s="66"/>
      <c r="AR84" s="66"/>
      <c r="AS84" s="66"/>
      <c r="AT84" s="66"/>
    </row>
    <row r="85" spans="1:46" ht="39">
      <c r="A85" s="33">
        <v>70</v>
      </c>
      <c r="B85" s="34" t="s">
        <v>124</v>
      </c>
      <c r="C85" s="13" t="s">
        <v>87</v>
      </c>
      <c r="D85" s="55" t="s">
        <v>77</v>
      </c>
      <c r="E85" s="84"/>
      <c r="F85" s="84"/>
      <c r="G85" s="84"/>
      <c r="H85" s="85"/>
      <c r="I85" s="85"/>
      <c r="J85" s="85"/>
      <c r="K85" s="66"/>
      <c r="L85" s="66"/>
      <c r="M85" s="66"/>
      <c r="N85" s="66"/>
      <c r="O85" s="66"/>
      <c r="P85" s="66"/>
      <c r="Q85" s="66"/>
      <c r="R85" s="66"/>
      <c r="S85" s="97"/>
      <c r="T85" s="97"/>
      <c r="U85" s="97"/>
      <c r="V85" s="97"/>
      <c r="W85" s="97"/>
      <c r="X85" s="97"/>
      <c r="Y85" s="66"/>
      <c r="Z85" s="66"/>
      <c r="AA85" s="101"/>
      <c r="AB85" s="66"/>
      <c r="AC85" s="66"/>
      <c r="AD85" s="66"/>
      <c r="AE85" s="66"/>
      <c r="AF85" s="66"/>
      <c r="AG85" s="66" t="s">
        <v>284</v>
      </c>
      <c r="AH85" s="110" t="s">
        <v>282</v>
      </c>
      <c r="AI85" s="67" t="s">
        <v>321</v>
      </c>
      <c r="AJ85" s="66">
        <v>0.12</v>
      </c>
      <c r="AK85" s="109">
        <v>6</v>
      </c>
      <c r="AL85" s="186">
        <v>12</v>
      </c>
      <c r="AM85" s="66">
        <v>2</v>
      </c>
      <c r="AN85" s="93" t="s">
        <v>344</v>
      </c>
      <c r="AO85" s="93" t="s">
        <v>345</v>
      </c>
      <c r="AP85" s="66" t="s">
        <v>366</v>
      </c>
      <c r="AQ85" s="111">
        <v>0.05</v>
      </c>
      <c r="AR85" s="111">
        <v>2.5</v>
      </c>
      <c r="AS85" s="142">
        <f>AQ86*100</f>
        <v>5</v>
      </c>
      <c r="AT85" s="66">
        <v>1</v>
      </c>
    </row>
    <row r="86" spans="1:46" ht="39">
      <c r="A86" s="11">
        <v>71</v>
      </c>
      <c r="B86" s="34" t="s">
        <v>125</v>
      </c>
      <c r="C86" s="13" t="s">
        <v>95</v>
      </c>
      <c r="D86" s="55" t="s">
        <v>77</v>
      </c>
      <c r="E86" s="84"/>
      <c r="F86" s="84"/>
      <c r="G86" s="84"/>
      <c r="H86" s="85"/>
      <c r="I86" s="85"/>
      <c r="J86" s="85"/>
      <c r="K86" s="66"/>
      <c r="L86" s="66"/>
      <c r="M86" s="66"/>
      <c r="N86" s="66"/>
      <c r="O86" s="66"/>
      <c r="P86" s="66"/>
      <c r="Q86" s="66"/>
      <c r="R86" s="66"/>
      <c r="S86" s="97"/>
      <c r="T86" s="97"/>
      <c r="U86" s="97"/>
      <c r="V86" s="97"/>
      <c r="W86" s="97"/>
      <c r="X86" s="97"/>
      <c r="Y86" s="66"/>
      <c r="Z86" s="66"/>
      <c r="AA86" s="101"/>
      <c r="AB86" s="66"/>
      <c r="AC86" s="66"/>
      <c r="AD86" s="66"/>
      <c r="AE86" s="66"/>
      <c r="AF86" s="66"/>
      <c r="AG86" s="66" t="s">
        <v>284</v>
      </c>
      <c r="AH86" s="110" t="s">
        <v>282</v>
      </c>
      <c r="AI86" s="67" t="s">
        <v>322</v>
      </c>
      <c r="AJ86" s="66">
        <v>0.12</v>
      </c>
      <c r="AK86" s="109">
        <v>6</v>
      </c>
      <c r="AL86" s="186">
        <v>36</v>
      </c>
      <c r="AM86" s="66">
        <v>2</v>
      </c>
      <c r="AN86" s="93" t="s">
        <v>344</v>
      </c>
      <c r="AO86" s="93" t="s">
        <v>345</v>
      </c>
      <c r="AP86" s="66" t="s">
        <v>367</v>
      </c>
      <c r="AQ86" s="111">
        <v>0.05</v>
      </c>
      <c r="AR86" s="111">
        <v>2.5</v>
      </c>
      <c r="AS86" s="142">
        <f>AQ86*300</f>
        <v>15</v>
      </c>
      <c r="AT86" s="66">
        <v>1</v>
      </c>
    </row>
    <row r="87" spans="1:46" ht="39">
      <c r="A87" s="33">
        <v>72</v>
      </c>
      <c r="B87" s="34" t="s">
        <v>126</v>
      </c>
      <c r="C87" s="13" t="s">
        <v>87</v>
      </c>
      <c r="D87" s="55" t="s">
        <v>77</v>
      </c>
      <c r="E87" s="84"/>
      <c r="F87" s="84"/>
      <c r="G87" s="84"/>
      <c r="H87" s="85"/>
      <c r="I87" s="85"/>
      <c r="J87" s="85"/>
      <c r="K87" s="66"/>
      <c r="L87" s="66"/>
      <c r="M87" s="66"/>
      <c r="N87" s="66"/>
      <c r="O87" s="66"/>
      <c r="P87" s="66"/>
      <c r="Q87" s="66"/>
      <c r="R87" s="66"/>
      <c r="S87" s="97"/>
      <c r="T87" s="97"/>
      <c r="U87" s="97"/>
      <c r="V87" s="97"/>
      <c r="W87" s="97"/>
      <c r="X87" s="97"/>
      <c r="Y87" s="66"/>
      <c r="Z87" s="66"/>
      <c r="AA87" s="101"/>
      <c r="AB87" s="66"/>
      <c r="AC87" s="66"/>
      <c r="AD87" s="66"/>
      <c r="AE87" s="66"/>
      <c r="AF87" s="66"/>
      <c r="AG87" s="66" t="s">
        <v>284</v>
      </c>
      <c r="AH87" s="110" t="s">
        <v>274</v>
      </c>
      <c r="AI87" s="67">
        <v>9145</v>
      </c>
      <c r="AJ87" s="66">
        <v>0.12</v>
      </c>
      <c r="AK87" s="109">
        <v>6</v>
      </c>
      <c r="AL87" s="141">
        <v>12</v>
      </c>
      <c r="AM87" s="66">
        <v>1</v>
      </c>
      <c r="AN87" s="66"/>
      <c r="AO87" s="66"/>
      <c r="AP87" s="66"/>
      <c r="AQ87" s="66"/>
      <c r="AR87" s="66"/>
      <c r="AS87" s="66"/>
      <c r="AT87" s="66"/>
    </row>
    <row r="88" spans="1:46" ht="39">
      <c r="A88" s="11">
        <v>73</v>
      </c>
      <c r="B88" s="34" t="s">
        <v>127</v>
      </c>
      <c r="C88" s="13" t="s">
        <v>87</v>
      </c>
      <c r="D88" s="55" t="s">
        <v>77</v>
      </c>
      <c r="E88" s="84"/>
      <c r="F88" s="84"/>
      <c r="G88" s="84"/>
      <c r="H88" s="85"/>
      <c r="I88" s="85"/>
      <c r="J88" s="85"/>
      <c r="K88" s="66"/>
      <c r="L88" s="66"/>
      <c r="M88" s="66"/>
      <c r="N88" s="66"/>
      <c r="O88" s="66"/>
      <c r="P88" s="66"/>
      <c r="Q88" s="66"/>
      <c r="R88" s="66"/>
      <c r="S88" s="97"/>
      <c r="T88" s="97"/>
      <c r="U88" s="97"/>
      <c r="V88" s="97"/>
      <c r="W88" s="97"/>
      <c r="X88" s="97"/>
      <c r="Y88" s="66"/>
      <c r="Z88" s="66"/>
      <c r="AA88" s="101"/>
      <c r="AB88" s="66"/>
      <c r="AC88" s="66"/>
      <c r="AD88" s="66"/>
      <c r="AE88" s="66"/>
      <c r="AF88" s="66"/>
      <c r="AG88" s="66" t="s">
        <v>284</v>
      </c>
      <c r="AH88" s="110" t="s">
        <v>282</v>
      </c>
      <c r="AI88" s="67" t="s">
        <v>323</v>
      </c>
      <c r="AJ88" s="66">
        <v>0.12</v>
      </c>
      <c r="AK88" s="109">
        <v>6</v>
      </c>
      <c r="AL88" s="186">
        <v>12</v>
      </c>
      <c r="AM88" s="66">
        <v>2</v>
      </c>
      <c r="AN88" s="93" t="s">
        <v>344</v>
      </c>
      <c r="AO88" s="93" t="s">
        <v>345</v>
      </c>
      <c r="AP88" s="66" t="s">
        <v>368</v>
      </c>
      <c r="AQ88" s="112">
        <v>0.05</v>
      </c>
      <c r="AR88" s="112">
        <v>2.5</v>
      </c>
      <c r="AS88" s="143">
        <f>AQ88*100</f>
        <v>5</v>
      </c>
      <c r="AT88" s="66">
        <v>1</v>
      </c>
    </row>
    <row r="89" spans="1:46" ht="26.25">
      <c r="A89" s="33">
        <v>74</v>
      </c>
      <c r="B89" s="34" t="s">
        <v>128</v>
      </c>
      <c r="C89" s="13" t="s">
        <v>87</v>
      </c>
      <c r="D89" s="55" t="s">
        <v>77</v>
      </c>
      <c r="E89" s="84"/>
      <c r="F89" s="84"/>
      <c r="G89" s="84"/>
      <c r="H89" s="85"/>
      <c r="I89" s="85"/>
      <c r="J89" s="85"/>
      <c r="K89" s="66"/>
      <c r="L89" s="66"/>
      <c r="M89" s="66"/>
      <c r="N89" s="66"/>
      <c r="O89" s="66"/>
      <c r="P89" s="66"/>
      <c r="Q89" s="66"/>
      <c r="R89" s="66"/>
      <c r="S89" s="97"/>
      <c r="T89" s="97"/>
      <c r="U89" s="97"/>
      <c r="V89" s="97"/>
      <c r="W89" s="97"/>
      <c r="X89" s="97"/>
      <c r="Y89" s="66"/>
      <c r="Z89" s="66"/>
      <c r="AA89" s="101"/>
      <c r="AB89" s="66"/>
      <c r="AC89" s="66"/>
      <c r="AD89" s="66"/>
      <c r="AE89" s="66"/>
      <c r="AF89" s="66"/>
      <c r="AG89" s="66" t="s">
        <v>284</v>
      </c>
      <c r="AH89" s="110" t="s">
        <v>282</v>
      </c>
      <c r="AI89" s="67" t="s">
        <v>324</v>
      </c>
      <c r="AJ89" s="66">
        <v>0.12</v>
      </c>
      <c r="AK89" s="109">
        <v>6</v>
      </c>
      <c r="AL89" s="141">
        <v>12</v>
      </c>
      <c r="AM89" s="66">
        <v>1</v>
      </c>
      <c r="AN89" s="66"/>
      <c r="AO89" s="66"/>
      <c r="AP89" s="66"/>
      <c r="AQ89" s="66"/>
      <c r="AR89" s="66"/>
      <c r="AS89" s="66"/>
      <c r="AT89" s="66"/>
    </row>
    <row r="90" spans="1:46" ht="39">
      <c r="A90" s="33">
        <v>75</v>
      </c>
      <c r="B90" s="34" t="s">
        <v>129</v>
      </c>
      <c r="C90" s="13" t="s">
        <v>95</v>
      </c>
      <c r="D90" s="55" t="s">
        <v>77</v>
      </c>
      <c r="E90" s="84"/>
      <c r="F90" s="84"/>
      <c r="G90" s="84"/>
      <c r="H90" s="85"/>
      <c r="I90" s="85"/>
      <c r="J90" s="85"/>
      <c r="K90" s="66"/>
      <c r="L90" s="66"/>
      <c r="M90" s="66"/>
      <c r="N90" s="66"/>
      <c r="O90" s="66"/>
      <c r="P90" s="66"/>
      <c r="Q90" s="66"/>
      <c r="R90" s="66"/>
      <c r="S90" s="97"/>
      <c r="T90" s="97"/>
      <c r="U90" s="97"/>
      <c r="V90" s="97"/>
      <c r="W90" s="97"/>
      <c r="X90" s="97"/>
      <c r="Y90" s="66"/>
      <c r="Z90" s="66"/>
      <c r="AA90" s="101"/>
      <c r="AB90" s="66"/>
      <c r="AC90" s="66"/>
      <c r="AD90" s="66"/>
      <c r="AE90" s="66"/>
      <c r="AF90" s="66"/>
      <c r="AG90" s="66" t="s">
        <v>284</v>
      </c>
      <c r="AH90" s="110" t="s">
        <v>282</v>
      </c>
      <c r="AI90" s="67" t="s">
        <v>325</v>
      </c>
      <c r="AJ90" s="66">
        <v>0.12</v>
      </c>
      <c r="AK90" s="109">
        <v>6</v>
      </c>
      <c r="AL90" s="186">
        <v>36</v>
      </c>
      <c r="AM90" s="66">
        <v>2</v>
      </c>
      <c r="AN90" s="93" t="s">
        <v>344</v>
      </c>
      <c r="AO90" s="93" t="s">
        <v>345</v>
      </c>
      <c r="AP90" s="66" t="s">
        <v>369</v>
      </c>
      <c r="AQ90" s="111">
        <v>0.05</v>
      </c>
      <c r="AR90" s="111">
        <v>2.5</v>
      </c>
      <c r="AS90" s="142">
        <f>AQ90*300</f>
        <v>15</v>
      </c>
      <c r="AT90" s="66">
        <v>1</v>
      </c>
    </row>
    <row r="91" spans="1:46" ht="39">
      <c r="A91" s="11">
        <v>76</v>
      </c>
      <c r="B91" s="34" t="s">
        <v>130</v>
      </c>
      <c r="C91" s="13" t="s">
        <v>95</v>
      </c>
      <c r="D91" s="55" t="s">
        <v>77</v>
      </c>
      <c r="E91" s="84"/>
      <c r="F91" s="84"/>
      <c r="G91" s="84"/>
      <c r="H91" s="85"/>
      <c r="I91" s="85"/>
      <c r="J91" s="85"/>
      <c r="K91" s="66"/>
      <c r="L91" s="66"/>
      <c r="M91" s="66"/>
      <c r="N91" s="66"/>
      <c r="O91" s="66"/>
      <c r="P91" s="66"/>
      <c r="Q91" s="66"/>
      <c r="R91" s="66"/>
      <c r="S91" s="97"/>
      <c r="T91" s="97"/>
      <c r="U91" s="97"/>
      <c r="V91" s="97"/>
      <c r="W91" s="97"/>
      <c r="X91" s="97"/>
      <c r="Y91" s="66"/>
      <c r="Z91" s="66"/>
      <c r="AA91" s="101"/>
      <c r="AB91" s="66"/>
      <c r="AC91" s="66"/>
      <c r="AD91" s="66"/>
      <c r="AE91" s="66"/>
      <c r="AF91" s="66"/>
      <c r="AG91" s="66" t="s">
        <v>284</v>
      </c>
      <c r="AH91" s="110" t="s">
        <v>282</v>
      </c>
      <c r="AI91" s="67" t="s">
        <v>326</v>
      </c>
      <c r="AJ91" s="66">
        <v>0.12</v>
      </c>
      <c r="AK91" s="109">
        <v>6</v>
      </c>
      <c r="AL91" s="186">
        <v>36</v>
      </c>
      <c r="AM91" s="66">
        <v>2</v>
      </c>
      <c r="AN91" s="93" t="s">
        <v>344</v>
      </c>
      <c r="AO91" s="93" t="s">
        <v>345</v>
      </c>
      <c r="AP91" s="66" t="s">
        <v>370</v>
      </c>
      <c r="AQ91" s="111">
        <v>0.05</v>
      </c>
      <c r="AR91" s="111">
        <v>2.5</v>
      </c>
      <c r="AS91" s="142">
        <f>0.05*300</f>
        <v>15</v>
      </c>
      <c r="AT91" s="66">
        <v>1</v>
      </c>
    </row>
    <row r="92" spans="1:46" ht="39">
      <c r="A92" s="33">
        <v>77</v>
      </c>
      <c r="B92" s="34" t="s">
        <v>131</v>
      </c>
      <c r="C92" s="13" t="s">
        <v>95</v>
      </c>
      <c r="D92" s="55" t="s">
        <v>77</v>
      </c>
      <c r="E92" s="84"/>
      <c r="F92" s="84"/>
      <c r="G92" s="84"/>
      <c r="H92" s="85"/>
      <c r="I92" s="85"/>
      <c r="J92" s="85"/>
      <c r="K92" s="66"/>
      <c r="L92" s="66"/>
      <c r="M92" s="66"/>
      <c r="N92" s="66"/>
      <c r="O92" s="66"/>
      <c r="P92" s="66"/>
      <c r="Q92" s="66"/>
      <c r="R92" s="66"/>
      <c r="S92" s="97"/>
      <c r="T92" s="97"/>
      <c r="U92" s="97"/>
      <c r="V92" s="97"/>
      <c r="W92" s="97"/>
      <c r="X92" s="97"/>
      <c r="Y92" s="66"/>
      <c r="Z92" s="66"/>
      <c r="AA92" s="101"/>
      <c r="AB92" s="66"/>
      <c r="AC92" s="66"/>
      <c r="AD92" s="66"/>
      <c r="AE92" s="66"/>
      <c r="AF92" s="66"/>
      <c r="AG92" s="66" t="s">
        <v>284</v>
      </c>
      <c r="AH92" s="110" t="s">
        <v>282</v>
      </c>
      <c r="AI92" s="67" t="s">
        <v>327</v>
      </c>
      <c r="AJ92" s="66">
        <v>0.12</v>
      </c>
      <c r="AK92" s="109">
        <v>6</v>
      </c>
      <c r="AL92" s="186">
        <v>36</v>
      </c>
      <c r="AM92" s="66">
        <v>2</v>
      </c>
      <c r="AN92" s="93" t="s">
        <v>344</v>
      </c>
      <c r="AO92" s="93" t="s">
        <v>345</v>
      </c>
      <c r="AP92" s="66" t="s">
        <v>371</v>
      </c>
      <c r="AQ92" s="111">
        <v>0.05</v>
      </c>
      <c r="AR92" s="111">
        <v>2.5</v>
      </c>
      <c r="AS92" s="142">
        <f>0.05*300</f>
        <v>15</v>
      </c>
      <c r="AT92" s="66">
        <v>1</v>
      </c>
    </row>
    <row r="93" spans="1:46" ht="39">
      <c r="A93" s="11">
        <v>78</v>
      </c>
      <c r="B93" s="34" t="s">
        <v>132</v>
      </c>
      <c r="C93" s="13" t="s">
        <v>84</v>
      </c>
      <c r="D93" s="55" t="s">
        <v>77</v>
      </c>
      <c r="E93" s="84"/>
      <c r="F93" s="84"/>
      <c r="G93" s="84"/>
      <c r="H93" s="85"/>
      <c r="I93" s="85"/>
      <c r="J93" s="85"/>
      <c r="K93" s="66"/>
      <c r="L93" s="66"/>
      <c r="M93" s="66"/>
      <c r="N93" s="66"/>
      <c r="O93" s="66"/>
      <c r="P93" s="66"/>
      <c r="Q93" s="66"/>
      <c r="R93" s="66"/>
      <c r="S93" s="97"/>
      <c r="T93" s="97"/>
      <c r="U93" s="97"/>
      <c r="V93" s="97"/>
      <c r="W93" s="97"/>
      <c r="X93" s="97"/>
      <c r="Y93" s="66"/>
      <c r="Z93" s="66"/>
      <c r="AA93" s="101"/>
      <c r="AB93" s="66"/>
      <c r="AC93" s="66"/>
      <c r="AD93" s="66"/>
      <c r="AE93" s="66"/>
      <c r="AF93" s="66"/>
      <c r="AG93" s="66" t="s">
        <v>284</v>
      </c>
      <c r="AH93" s="110" t="s">
        <v>282</v>
      </c>
      <c r="AI93" s="67" t="s">
        <v>328</v>
      </c>
      <c r="AJ93" s="66">
        <v>0.12</v>
      </c>
      <c r="AK93" s="109">
        <v>6</v>
      </c>
      <c r="AL93" s="186">
        <v>24</v>
      </c>
      <c r="AM93" s="66">
        <v>2</v>
      </c>
      <c r="AN93" s="93" t="s">
        <v>344</v>
      </c>
      <c r="AO93" s="93" t="s">
        <v>345</v>
      </c>
      <c r="AP93" s="66" t="s">
        <v>372</v>
      </c>
      <c r="AQ93" s="111">
        <v>0.05</v>
      </c>
      <c r="AR93" s="111">
        <v>2.5</v>
      </c>
      <c r="AS93" s="142">
        <f>0.05*200</f>
        <v>10</v>
      </c>
      <c r="AT93" s="66">
        <v>1</v>
      </c>
    </row>
    <row r="94" spans="1:46" ht="26.25">
      <c r="A94" s="33">
        <v>79</v>
      </c>
      <c r="B94" s="34" t="s">
        <v>133</v>
      </c>
      <c r="C94" s="13" t="s">
        <v>87</v>
      </c>
      <c r="D94" s="55" t="s">
        <v>77</v>
      </c>
      <c r="E94" s="84"/>
      <c r="F94" s="84"/>
      <c r="G94" s="84"/>
      <c r="H94" s="85"/>
      <c r="I94" s="85"/>
      <c r="J94" s="85"/>
      <c r="K94" s="66"/>
      <c r="L94" s="66"/>
      <c r="M94" s="66"/>
      <c r="N94" s="66"/>
      <c r="O94" s="66"/>
      <c r="P94" s="66"/>
      <c r="Q94" s="66"/>
      <c r="R94" s="66"/>
      <c r="S94" s="97"/>
      <c r="T94" s="97"/>
      <c r="U94" s="97"/>
      <c r="V94" s="97"/>
      <c r="W94" s="97"/>
      <c r="X94" s="97"/>
      <c r="Y94" s="66"/>
      <c r="Z94" s="66"/>
      <c r="AA94" s="101"/>
      <c r="AB94" s="66"/>
      <c r="AC94" s="66"/>
      <c r="AD94" s="66"/>
      <c r="AE94" s="66"/>
      <c r="AF94" s="66"/>
      <c r="AG94" s="66" t="s">
        <v>284</v>
      </c>
      <c r="AH94" s="110" t="s">
        <v>282</v>
      </c>
      <c r="AI94" s="67" t="s">
        <v>329</v>
      </c>
      <c r="AJ94" s="66">
        <v>0.12</v>
      </c>
      <c r="AK94" s="109">
        <v>6</v>
      </c>
      <c r="AL94" s="141">
        <v>12</v>
      </c>
      <c r="AM94" s="66">
        <v>1</v>
      </c>
      <c r="AN94" s="66"/>
      <c r="AO94" s="66"/>
      <c r="AP94" s="66"/>
      <c r="AQ94" s="66"/>
      <c r="AR94" s="66"/>
      <c r="AS94" s="66"/>
      <c r="AT94" s="66"/>
    </row>
    <row r="95" spans="1:46" ht="39">
      <c r="A95" s="11">
        <v>80</v>
      </c>
      <c r="B95" s="34" t="s">
        <v>134</v>
      </c>
      <c r="C95" s="13" t="s">
        <v>87</v>
      </c>
      <c r="D95" s="55" t="s">
        <v>77</v>
      </c>
      <c r="E95" s="84"/>
      <c r="F95" s="84"/>
      <c r="G95" s="84"/>
      <c r="H95" s="85"/>
      <c r="I95" s="85"/>
      <c r="J95" s="85"/>
      <c r="K95" s="66"/>
      <c r="L95" s="66"/>
      <c r="M95" s="66"/>
      <c r="N95" s="66"/>
      <c r="O95" s="66"/>
      <c r="P95" s="66"/>
      <c r="Q95" s="66"/>
      <c r="R95" s="66"/>
      <c r="S95" s="97"/>
      <c r="T95" s="97"/>
      <c r="U95" s="97"/>
      <c r="V95" s="97"/>
      <c r="W95" s="97"/>
      <c r="X95" s="97"/>
      <c r="Y95" s="66"/>
      <c r="Z95" s="66"/>
      <c r="AA95" s="101"/>
      <c r="AB95" s="66"/>
      <c r="AC95" s="66"/>
      <c r="AD95" s="66"/>
      <c r="AE95" s="66"/>
      <c r="AF95" s="66"/>
      <c r="AG95" s="66" t="s">
        <v>284</v>
      </c>
      <c r="AH95" s="110" t="s">
        <v>282</v>
      </c>
      <c r="AI95" s="67" t="s">
        <v>330</v>
      </c>
      <c r="AJ95" s="66">
        <v>0.12</v>
      </c>
      <c r="AK95" s="109">
        <v>6</v>
      </c>
      <c r="AL95" s="186">
        <v>12</v>
      </c>
      <c r="AM95" s="66">
        <v>2</v>
      </c>
      <c r="AN95" s="93" t="s">
        <v>344</v>
      </c>
      <c r="AO95" s="93" t="s">
        <v>345</v>
      </c>
      <c r="AP95" s="66" t="s">
        <v>373</v>
      </c>
      <c r="AQ95" s="111">
        <v>0.05</v>
      </c>
      <c r="AR95" s="111">
        <v>2.5</v>
      </c>
      <c r="AS95" s="142">
        <f>0.05*100</f>
        <v>5</v>
      </c>
      <c r="AT95" s="66">
        <v>1</v>
      </c>
    </row>
    <row r="96" spans="1:46" ht="30">
      <c r="A96" s="33">
        <v>81</v>
      </c>
      <c r="B96" s="34" t="s">
        <v>135</v>
      </c>
      <c r="C96" s="13" t="s">
        <v>76</v>
      </c>
      <c r="D96" s="55" t="s">
        <v>77</v>
      </c>
      <c r="E96" s="84"/>
      <c r="F96" s="84"/>
      <c r="G96" s="84"/>
      <c r="H96" s="85"/>
      <c r="I96" s="85"/>
      <c r="J96" s="85"/>
      <c r="K96" s="66"/>
      <c r="L96" s="66"/>
      <c r="M96" s="66"/>
      <c r="N96" s="66"/>
      <c r="O96" s="66"/>
      <c r="P96" s="66"/>
      <c r="Q96" s="66"/>
      <c r="R96" s="66"/>
      <c r="S96" s="97"/>
      <c r="T96" s="97"/>
      <c r="U96" s="97"/>
      <c r="V96" s="97"/>
      <c r="W96" s="97"/>
      <c r="X96" s="97"/>
      <c r="Y96" s="66"/>
      <c r="Z96" s="66"/>
      <c r="AA96" s="101"/>
      <c r="AB96" s="66"/>
      <c r="AC96" s="66"/>
      <c r="AD96" s="66"/>
      <c r="AE96" s="66"/>
      <c r="AF96" s="66"/>
      <c r="AG96" s="66" t="s">
        <v>284</v>
      </c>
      <c r="AH96" s="110" t="s">
        <v>282</v>
      </c>
      <c r="AI96" s="67" t="s">
        <v>331</v>
      </c>
      <c r="AJ96" s="66">
        <v>0.12</v>
      </c>
      <c r="AK96" s="109">
        <v>6</v>
      </c>
      <c r="AL96" s="141">
        <v>60</v>
      </c>
      <c r="AM96" s="66">
        <v>1</v>
      </c>
      <c r="AN96" s="66"/>
      <c r="AO96" s="66"/>
      <c r="AP96" s="66"/>
      <c r="AQ96" s="66"/>
      <c r="AR96" s="66"/>
      <c r="AS96" s="66"/>
      <c r="AT96" s="66"/>
    </row>
    <row r="97" spans="1:46" ht="39">
      <c r="A97" s="11">
        <v>82</v>
      </c>
      <c r="B97" s="34" t="s">
        <v>136</v>
      </c>
      <c r="C97" s="13" t="s">
        <v>87</v>
      </c>
      <c r="D97" s="55" t="s">
        <v>77</v>
      </c>
      <c r="E97" s="84"/>
      <c r="F97" s="84"/>
      <c r="G97" s="84"/>
      <c r="H97" s="85"/>
      <c r="I97" s="85"/>
      <c r="J97" s="85"/>
      <c r="K97" s="66"/>
      <c r="L97" s="66"/>
      <c r="M97" s="66"/>
      <c r="N97" s="66"/>
      <c r="O97" s="66"/>
      <c r="P97" s="66"/>
      <c r="Q97" s="66"/>
      <c r="R97" s="66"/>
      <c r="S97" s="97"/>
      <c r="T97" s="97"/>
      <c r="U97" s="97"/>
      <c r="V97" s="97"/>
      <c r="W97" s="97"/>
      <c r="X97" s="97"/>
      <c r="Y97" s="66"/>
      <c r="Z97" s="66"/>
      <c r="AA97" s="101"/>
      <c r="AB97" s="66"/>
      <c r="AC97" s="66"/>
      <c r="AD97" s="66"/>
      <c r="AE97" s="66"/>
      <c r="AF97" s="66"/>
      <c r="AG97" s="66" t="s">
        <v>284</v>
      </c>
      <c r="AH97" s="110" t="s">
        <v>282</v>
      </c>
      <c r="AI97" s="67" t="s">
        <v>332</v>
      </c>
      <c r="AJ97" s="66">
        <v>0.12</v>
      </c>
      <c r="AK97" s="109">
        <v>6</v>
      </c>
      <c r="AL97" s="186">
        <v>12</v>
      </c>
      <c r="AM97" s="66">
        <v>2</v>
      </c>
      <c r="AN97" s="93" t="s">
        <v>344</v>
      </c>
      <c r="AO97" s="93" t="s">
        <v>345</v>
      </c>
      <c r="AP97" s="66" t="s">
        <v>374</v>
      </c>
      <c r="AQ97" s="111">
        <v>0.05</v>
      </c>
      <c r="AR97" s="111">
        <v>2.5</v>
      </c>
      <c r="AS97" s="142">
        <f>0.05*100</f>
        <v>5</v>
      </c>
      <c r="AT97" s="66">
        <v>1</v>
      </c>
    </row>
    <row r="98" spans="1:46" ht="39">
      <c r="A98" s="33">
        <v>83</v>
      </c>
      <c r="B98" s="34" t="s">
        <v>137</v>
      </c>
      <c r="C98" s="13" t="s">
        <v>87</v>
      </c>
      <c r="D98" s="55" t="s">
        <v>77</v>
      </c>
      <c r="E98" s="84"/>
      <c r="F98" s="84"/>
      <c r="G98" s="84"/>
      <c r="H98" s="85"/>
      <c r="I98" s="85"/>
      <c r="J98" s="85"/>
      <c r="K98" s="66"/>
      <c r="L98" s="66"/>
      <c r="M98" s="66"/>
      <c r="N98" s="66"/>
      <c r="O98" s="66"/>
      <c r="P98" s="66"/>
      <c r="Q98" s="66"/>
      <c r="R98" s="66"/>
      <c r="S98" s="97"/>
      <c r="T98" s="97"/>
      <c r="U98" s="97"/>
      <c r="V98" s="97"/>
      <c r="W98" s="97"/>
      <c r="X98" s="97"/>
      <c r="Y98" s="66"/>
      <c r="Z98" s="66"/>
      <c r="AA98" s="101"/>
      <c r="AB98" s="66"/>
      <c r="AC98" s="66"/>
      <c r="AD98" s="66"/>
      <c r="AE98" s="66"/>
      <c r="AF98" s="66"/>
      <c r="AG98" s="66" t="s">
        <v>284</v>
      </c>
      <c r="AH98" s="110" t="s">
        <v>282</v>
      </c>
      <c r="AI98" s="67" t="s">
        <v>333</v>
      </c>
      <c r="AJ98" s="66">
        <v>0.12</v>
      </c>
      <c r="AK98" s="109">
        <v>6</v>
      </c>
      <c r="AL98" s="186">
        <v>12</v>
      </c>
      <c r="AM98" s="66">
        <v>2</v>
      </c>
      <c r="AN98" s="93" t="s">
        <v>344</v>
      </c>
      <c r="AO98" s="93" t="s">
        <v>345</v>
      </c>
      <c r="AP98" s="66" t="s">
        <v>375</v>
      </c>
      <c r="AQ98" s="111">
        <v>0.05</v>
      </c>
      <c r="AR98" s="111">
        <v>2.5</v>
      </c>
      <c r="AS98" s="142">
        <f>0.05*100</f>
        <v>5</v>
      </c>
      <c r="AT98" s="66">
        <v>1</v>
      </c>
    </row>
    <row r="99" spans="1:46" ht="39">
      <c r="A99" s="11">
        <v>84</v>
      </c>
      <c r="B99" s="34" t="s">
        <v>138</v>
      </c>
      <c r="C99" s="13" t="s">
        <v>95</v>
      </c>
      <c r="D99" s="55" t="s">
        <v>77</v>
      </c>
      <c r="E99" s="84"/>
      <c r="F99" s="84"/>
      <c r="G99" s="84"/>
      <c r="H99" s="85"/>
      <c r="I99" s="85"/>
      <c r="J99" s="85"/>
      <c r="K99" s="66"/>
      <c r="L99" s="66"/>
      <c r="M99" s="66"/>
      <c r="N99" s="66"/>
      <c r="O99" s="66"/>
      <c r="P99" s="66"/>
      <c r="Q99" s="66"/>
      <c r="R99" s="66"/>
      <c r="S99" s="97"/>
      <c r="T99" s="97"/>
      <c r="U99" s="97"/>
      <c r="V99" s="97"/>
      <c r="W99" s="97"/>
      <c r="X99" s="97"/>
      <c r="Y99" s="66"/>
      <c r="Z99" s="66"/>
      <c r="AA99" s="101"/>
      <c r="AB99" s="66"/>
      <c r="AC99" s="66"/>
      <c r="AD99" s="66"/>
      <c r="AE99" s="66"/>
      <c r="AF99" s="66"/>
      <c r="AG99" s="66" t="s">
        <v>284</v>
      </c>
      <c r="AH99" s="110" t="s">
        <v>282</v>
      </c>
      <c r="AI99" s="67" t="s">
        <v>334</v>
      </c>
      <c r="AJ99" s="66">
        <v>0.12</v>
      </c>
      <c r="AK99" s="109">
        <v>6</v>
      </c>
      <c r="AL99" s="186">
        <v>36</v>
      </c>
      <c r="AM99" s="66">
        <v>2</v>
      </c>
      <c r="AN99" s="93" t="s">
        <v>344</v>
      </c>
      <c r="AO99" s="93" t="s">
        <v>345</v>
      </c>
      <c r="AP99" s="66" t="s">
        <v>376</v>
      </c>
      <c r="AQ99" s="111">
        <v>0.05</v>
      </c>
      <c r="AR99" s="111">
        <v>2.5</v>
      </c>
      <c r="AS99" s="142">
        <f>0.05*300</f>
        <v>15</v>
      </c>
      <c r="AT99" s="66">
        <v>1</v>
      </c>
    </row>
    <row r="100" spans="1:46" ht="26.25">
      <c r="A100" s="33">
        <v>85</v>
      </c>
      <c r="B100" s="34" t="s">
        <v>139</v>
      </c>
      <c r="C100" s="13" t="s">
        <v>76</v>
      </c>
      <c r="D100" s="55" t="s">
        <v>77</v>
      </c>
      <c r="E100" s="84"/>
      <c r="F100" s="84"/>
      <c r="G100" s="84"/>
      <c r="H100" s="85"/>
      <c r="I100" s="85"/>
      <c r="J100" s="85"/>
      <c r="K100" s="66"/>
      <c r="L100" s="66"/>
      <c r="M100" s="66"/>
      <c r="N100" s="66"/>
      <c r="O100" s="66"/>
      <c r="P100" s="66"/>
      <c r="Q100" s="66"/>
      <c r="R100" s="66"/>
      <c r="S100" s="97"/>
      <c r="T100" s="97"/>
      <c r="U100" s="97"/>
      <c r="V100" s="97"/>
      <c r="W100" s="97"/>
      <c r="X100" s="97"/>
      <c r="Y100" s="66"/>
      <c r="Z100" s="66"/>
      <c r="AA100" s="101"/>
      <c r="AB100" s="66"/>
      <c r="AC100" s="66"/>
      <c r="AD100" s="66"/>
      <c r="AE100" s="66"/>
      <c r="AF100" s="66"/>
      <c r="AG100" s="66" t="s">
        <v>284</v>
      </c>
      <c r="AH100" s="110" t="s">
        <v>282</v>
      </c>
      <c r="AI100" s="67" t="s">
        <v>335</v>
      </c>
      <c r="AJ100" s="66">
        <v>0.12</v>
      </c>
      <c r="AK100" s="109">
        <v>6</v>
      </c>
      <c r="AL100" s="141">
        <v>60</v>
      </c>
      <c r="AM100" s="66">
        <v>1</v>
      </c>
      <c r="AN100" s="66"/>
      <c r="AO100" s="66"/>
      <c r="AP100" s="66"/>
      <c r="AQ100" s="66"/>
      <c r="AR100" s="66"/>
      <c r="AS100" s="66"/>
      <c r="AT100" s="66"/>
    </row>
    <row r="101" spans="1:46" ht="26.25">
      <c r="A101" s="11">
        <v>86</v>
      </c>
      <c r="B101" s="34" t="s">
        <v>140</v>
      </c>
      <c r="C101" s="13" t="s">
        <v>141</v>
      </c>
      <c r="D101" s="55" t="s">
        <v>77</v>
      </c>
      <c r="E101" s="84"/>
      <c r="F101" s="84"/>
      <c r="G101" s="84"/>
      <c r="H101" s="85"/>
      <c r="I101" s="85"/>
      <c r="J101" s="85"/>
      <c r="K101" s="66"/>
      <c r="L101" s="66"/>
      <c r="M101" s="66"/>
      <c r="N101" s="66"/>
      <c r="O101" s="66"/>
      <c r="P101" s="66"/>
      <c r="Q101" s="66"/>
      <c r="R101" s="66"/>
      <c r="S101" s="97"/>
      <c r="T101" s="97"/>
      <c r="U101" s="97"/>
      <c r="V101" s="97"/>
      <c r="W101" s="97"/>
      <c r="X101" s="97"/>
      <c r="Y101" s="66"/>
      <c r="Z101" s="66"/>
      <c r="AA101" s="101"/>
      <c r="AB101" s="66"/>
      <c r="AC101" s="66"/>
      <c r="AD101" s="66"/>
      <c r="AE101" s="66"/>
      <c r="AF101" s="66"/>
      <c r="AG101" s="66" t="s">
        <v>284</v>
      </c>
      <c r="AH101" s="110" t="s">
        <v>282</v>
      </c>
      <c r="AI101" s="67" t="s">
        <v>336</v>
      </c>
      <c r="AJ101" s="66">
        <v>0.12</v>
      </c>
      <c r="AK101" s="109">
        <v>6</v>
      </c>
      <c r="AL101" s="141">
        <v>6</v>
      </c>
      <c r="AM101" s="66">
        <v>1</v>
      </c>
      <c r="AN101" s="66"/>
      <c r="AO101" s="66"/>
      <c r="AP101" s="66"/>
      <c r="AQ101" s="66"/>
      <c r="AR101" s="66"/>
      <c r="AS101" s="66"/>
      <c r="AT101" s="66"/>
    </row>
    <row r="102" spans="1:46" ht="30">
      <c r="A102" s="33">
        <v>87</v>
      </c>
      <c r="B102" s="34" t="s">
        <v>142</v>
      </c>
      <c r="C102" s="13" t="s">
        <v>95</v>
      </c>
      <c r="D102" s="55" t="s">
        <v>77</v>
      </c>
      <c r="E102" s="84"/>
      <c r="F102" s="84"/>
      <c r="G102" s="84"/>
      <c r="H102" s="85"/>
      <c r="I102" s="85"/>
      <c r="J102" s="85"/>
      <c r="K102" s="66"/>
      <c r="L102" s="66"/>
      <c r="M102" s="66"/>
      <c r="N102" s="66"/>
      <c r="O102" s="66"/>
      <c r="P102" s="66"/>
      <c r="Q102" s="66"/>
      <c r="R102" s="66"/>
      <c r="S102" s="97"/>
      <c r="T102" s="97"/>
      <c r="U102" s="97"/>
      <c r="V102" s="97"/>
      <c r="W102" s="97"/>
      <c r="X102" s="97"/>
      <c r="Y102" s="66"/>
      <c r="Z102" s="66"/>
      <c r="AA102" s="101"/>
      <c r="AB102" s="66"/>
      <c r="AC102" s="66"/>
      <c r="AD102" s="66"/>
      <c r="AE102" s="66"/>
      <c r="AF102" s="66"/>
      <c r="AG102" s="66" t="s">
        <v>284</v>
      </c>
      <c r="AH102" s="110" t="s">
        <v>282</v>
      </c>
      <c r="AI102" s="67" t="s">
        <v>337</v>
      </c>
      <c r="AJ102" s="66">
        <v>0.12</v>
      </c>
      <c r="AK102" s="109">
        <v>6</v>
      </c>
      <c r="AL102" s="141">
        <v>36</v>
      </c>
      <c r="AM102" s="66">
        <v>1</v>
      </c>
      <c r="AN102" s="66"/>
      <c r="AO102" s="66"/>
      <c r="AP102" s="66"/>
      <c r="AQ102" s="66"/>
      <c r="AR102" s="66"/>
      <c r="AS102" s="66"/>
      <c r="AT102" s="66"/>
    </row>
    <row r="103" spans="1:46" ht="39">
      <c r="A103" s="33">
        <v>88</v>
      </c>
      <c r="B103" s="34" t="s">
        <v>143</v>
      </c>
      <c r="C103" s="13" t="s">
        <v>76</v>
      </c>
      <c r="D103" s="55" t="s">
        <v>77</v>
      </c>
      <c r="E103" s="84"/>
      <c r="F103" s="84"/>
      <c r="G103" s="84"/>
      <c r="H103" s="85"/>
      <c r="I103" s="85"/>
      <c r="J103" s="85"/>
      <c r="K103" s="66"/>
      <c r="L103" s="66"/>
      <c r="M103" s="66"/>
      <c r="N103" s="66"/>
      <c r="O103" s="66"/>
      <c r="P103" s="66"/>
      <c r="Q103" s="66"/>
      <c r="R103" s="66"/>
      <c r="S103" s="97"/>
      <c r="T103" s="97"/>
      <c r="U103" s="97"/>
      <c r="V103" s="97"/>
      <c r="W103" s="97"/>
      <c r="X103" s="97"/>
      <c r="Y103" s="66"/>
      <c r="Z103" s="66"/>
      <c r="AA103" s="101"/>
      <c r="AB103" s="66"/>
      <c r="AC103" s="66"/>
      <c r="AD103" s="66"/>
      <c r="AE103" s="66"/>
      <c r="AF103" s="66"/>
      <c r="AG103" s="66" t="s">
        <v>284</v>
      </c>
      <c r="AH103" s="110" t="s">
        <v>282</v>
      </c>
      <c r="AI103" s="67" t="s">
        <v>338</v>
      </c>
      <c r="AJ103" s="66">
        <v>0.12</v>
      </c>
      <c r="AK103" s="109">
        <v>6</v>
      </c>
      <c r="AL103" s="186">
        <v>60</v>
      </c>
      <c r="AM103" s="66">
        <v>2</v>
      </c>
      <c r="AN103" s="93" t="s">
        <v>344</v>
      </c>
      <c r="AO103" s="93" t="s">
        <v>345</v>
      </c>
      <c r="AP103" s="66" t="s">
        <v>377</v>
      </c>
      <c r="AQ103" s="111">
        <v>0.05</v>
      </c>
      <c r="AR103" s="111">
        <v>2.5</v>
      </c>
      <c r="AS103" s="142">
        <f>0.05*500</f>
        <v>25</v>
      </c>
      <c r="AT103" s="66">
        <v>1</v>
      </c>
    </row>
    <row r="104" spans="1:46" ht="39">
      <c r="A104" s="11">
        <v>89</v>
      </c>
      <c r="B104" s="34" t="s">
        <v>144</v>
      </c>
      <c r="C104" s="13" t="s">
        <v>95</v>
      </c>
      <c r="D104" s="55" t="s">
        <v>77</v>
      </c>
      <c r="E104" s="84"/>
      <c r="F104" s="84"/>
      <c r="G104" s="84"/>
      <c r="H104" s="85"/>
      <c r="I104" s="85"/>
      <c r="J104" s="85"/>
      <c r="K104" s="66"/>
      <c r="L104" s="66"/>
      <c r="M104" s="66"/>
      <c r="N104" s="66"/>
      <c r="O104" s="66"/>
      <c r="P104" s="66"/>
      <c r="Q104" s="66"/>
      <c r="R104" s="66"/>
      <c r="S104" s="97"/>
      <c r="T104" s="97"/>
      <c r="U104" s="97"/>
      <c r="V104" s="97"/>
      <c r="W104" s="97"/>
      <c r="X104" s="97"/>
      <c r="Y104" s="66"/>
      <c r="Z104" s="66"/>
      <c r="AA104" s="101"/>
      <c r="AB104" s="66"/>
      <c r="AC104" s="66"/>
      <c r="AD104" s="66"/>
      <c r="AE104" s="66"/>
      <c r="AF104" s="66"/>
      <c r="AG104" s="66" t="s">
        <v>284</v>
      </c>
      <c r="AH104" s="110" t="s">
        <v>282</v>
      </c>
      <c r="AI104" s="67" t="s">
        <v>339</v>
      </c>
      <c r="AJ104" s="66">
        <v>0.12</v>
      </c>
      <c r="AK104" s="109">
        <v>6</v>
      </c>
      <c r="AL104" s="186">
        <v>36</v>
      </c>
      <c r="AM104" s="66">
        <v>2</v>
      </c>
      <c r="AN104" s="93" t="s">
        <v>344</v>
      </c>
      <c r="AO104" s="93" t="s">
        <v>345</v>
      </c>
      <c r="AP104" s="66" t="s">
        <v>378</v>
      </c>
      <c r="AQ104" s="111">
        <v>0.05</v>
      </c>
      <c r="AR104" s="111">
        <v>2.5</v>
      </c>
      <c r="AS104" s="142">
        <f>0.05*300</f>
        <v>15</v>
      </c>
      <c r="AT104" s="66">
        <v>1</v>
      </c>
    </row>
    <row r="105" spans="1:46" ht="39">
      <c r="A105" s="33">
        <v>90</v>
      </c>
      <c r="B105" s="34" t="s">
        <v>145</v>
      </c>
      <c r="C105" s="13" t="s">
        <v>84</v>
      </c>
      <c r="D105" s="55" t="s">
        <v>77</v>
      </c>
      <c r="E105" s="84"/>
      <c r="F105" s="84"/>
      <c r="G105" s="84"/>
      <c r="H105" s="85"/>
      <c r="I105" s="85"/>
      <c r="J105" s="85"/>
      <c r="K105" s="66"/>
      <c r="L105" s="66"/>
      <c r="M105" s="66"/>
      <c r="N105" s="66"/>
      <c r="O105" s="66"/>
      <c r="P105" s="66"/>
      <c r="Q105" s="66"/>
      <c r="R105" s="66"/>
      <c r="S105" s="97"/>
      <c r="T105" s="97"/>
      <c r="U105" s="97"/>
      <c r="V105" s="97"/>
      <c r="W105" s="97"/>
      <c r="X105" s="97"/>
      <c r="Y105" s="66"/>
      <c r="Z105" s="66"/>
      <c r="AA105" s="101"/>
      <c r="AB105" s="66"/>
      <c r="AC105" s="66"/>
      <c r="AD105" s="66"/>
      <c r="AE105" s="66"/>
      <c r="AF105" s="66"/>
      <c r="AG105" s="66" t="s">
        <v>284</v>
      </c>
      <c r="AH105" s="110" t="s">
        <v>274</v>
      </c>
      <c r="AI105" s="67">
        <v>9109</v>
      </c>
      <c r="AJ105" s="66">
        <v>0.12</v>
      </c>
      <c r="AK105" s="109">
        <v>6</v>
      </c>
      <c r="AL105" s="141">
        <v>24</v>
      </c>
      <c r="AM105" s="66">
        <v>1</v>
      </c>
      <c r="AN105" s="66"/>
      <c r="AO105" s="66"/>
      <c r="AP105" s="66"/>
      <c r="AQ105" s="66"/>
      <c r="AR105" s="66"/>
      <c r="AS105" s="66"/>
      <c r="AT105" s="66"/>
    </row>
    <row r="106" spans="1:46" ht="39">
      <c r="A106" s="11">
        <v>91</v>
      </c>
      <c r="B106" s="34" t="s">
        <v>146</v>
      </c>
      <c r="C106" s="13" t="s">
        <v>87</v>
      </c>
      <c r="D106" s="55" t="s">
        <v>77</v>
      </c>
      <c r="E106" s="84"/>
      <c r="F106" s="84"/>
      <c r="G106" s="84"/>
      <c r="H106" s="85"/>
      <c r="I106" s="85"/>
      <c r="J106" s="85"/>
      <c r="K106" s="66"/>
      <c r="L106" s="66"/>
      <c r="M106" s="66"/>
      <c r="N106" s="66"/>
      <c r="O106" s="66"/>
      <c r="P106" s="66"/>
      <c r="Q106" s="66"/>
      <c r="R106" s="66"/>
      <c r="S106" s="97"/>
      <c r="T106" s="97"/>
      <c r="U106" s="97"/>
      <c r="V106" s="97"/>
      <c r="W106" s="97"/>
      <c r="X106" s="97"/>
      <c r="Y106" s="66"/>
      <c r="Z106" s="66"/>
      <c r="AA106" s="101"/>
      <c r="AB106" s="66"/>
      <c r="AC106" s="66"/>
      <c r="AD106" s="66"/>
      <c r="AE106" s="66"/>
      <c r="AF106" s="66"/>
      <c r="AG106" s="66" t="s">
        <v>284</v>
      </c>
      <c r="AH106" s="110" t="s">
        <v>282</v>
      </c>
      <c r="AI106" s="67" t="s">
        <v>340</v>
      </c>
      <c r="AJ106" s="66">
        <v>0.12</v>
      </c>
      <c r="AK106" s="109">
        <v>6</v>
      </c>
      <c r="AL106" s="186">
        <v>12</v>
      </c>
      <c r="AM106" s="66">
        <v>2</v>
      </c>
      <c r="AN106" s="93" t="s">
        <v>344</v>
      </c>
      <c r="AO106" s="93" t="s">
        <v>345</v>
      </c>
      <c r="AP106" s="66" t="s">
        <v>379</v>
      </c>
      <c r="AQ106" s="111">
        <v>0.05</v>
      </c>
      <c r="AR106" s="111">
        <v>2.5</v>
      </c>
      <c r="AS106" s="142">
        <f>0.05*100</f>
        <v>5</v>
      </c>
      <c r="AT106" s="66">
        <v>1</v>
      </c>
    </row>
    <row r="107" spans="1:46" ht="39">
      <c r="A107" s="33">
        <v>92</v>
      </c>
      <c r="B107" s="23" t="s">
        <v>147</v>
      </c>
      <c r="C107" s="13" t="s">
        <v>76</v>
      </c>
      <c r="D107" s="55" t="s">
        <v>77</v>
      </c>
      <c r="E107" s="84"/>
      <c r="F107" s="84"/>
      <c r="G107" s="84"/>
      <c r="H107" s="85"/>
      <c r="I107" s="85"/>
      <c r="J107" s="85"/>
      <c r="K107" s="66"/>
      <c r="L107" s="66"/>
      <c r="M107" s="66"/>
      <c r="N107" s="66"/>
      <c r="O107" s="66"/>
      <c r="P107" s="66"/>
      <c r="Q107" s="66"/>
      <c r="R107" s="66"/>
      <c r="S107" s="97"/>
      <c r="T107" s="97"/>
      <c r="U107" s="97"/>
      <c r="V107" s="97"/>
      <c r="W107" s="97"/>
      <c r="X107" s="97"/>
      <c r="Y107" s="66"/>
      <c r="Z107" s="66"/>
      <c r="AA107" s="101"/>
      <c r="AB107" s="66"/>
      <c r="AC107" s="66"/>
      <c r="AD107" s="66"/>
      <c r="AE107" s="66"/>
      <c r="AF107" s="66"/>
      <c r="AG107" s="66" t="s">
        <v>284</v>
      </c>
      <c r="AH107" s="110" t="s">
        <v>282</v>
      </c>
      <c r="AI107" s="67" t="s">
        <v>341</v>
      </c>
      <c r="AJ107" s="66">
        <v>0.12</v>
      </c>
      <c r="AK107" s="109">
        <v>6</v>
      </c>
      <c r="AL107" s="186">
        <v>60</v>
      </c>
      <c r="AM107" s="66">
        <v>2</v>
      </c>
      <c r="AN107" s="93" t="s">
        <v>344</v>
      </c>
      <c r="AO107" s="93" t="s">
        <v>345</v>
      </c>
      <c r="AP107" s="66" t="s">
        <v>380</v>
      </c>
      <c r="AQ107" s="111">
        <v>0.05</v>
      </c>
      <c r="AR107" s="111">
        <v>2.5</v>
      </c>
      <c r="AS107" s="142">
        <f>0.05*500</f>
        <v>25</v>
      </c>
      <c r="AT107" s="66">
        <v>1</v>
      </c>
    </row>
    <row r="108" spans="1:46" ht="39">
      <c r="A108" s="11">
        <v>93</v>
      </c>
      <c r="B108" s="35" t="s">
        <v>148</v>
      </c>
      <c r="C108" s="13" t="s">
        <v>149</v>
      </c>
      <c r="D108" s="55" t="s">
        <v>77</v>
      </c>
      <c r="E108" s="84"/>
      <c r="F108" s="84"/>
      <c r="G108" s="84"/>
      <c r="H108" s="85"/>
      <c r="I108" s="85"/>
      <c r="J108" s="85"/>
      <c r="K108" s="66"/>
      <c r="L108" s="66"/>
      <c r="M108" s="66"/>
      <c r="N108" s="66"/>
      <c r="O108" s="66"/>
      <c r="P108" s="66"/>
      <c r="Q108" s="66"/>
      <c r="R108" s="66"/>
      <c r="S108" s="97"/>
      <c r="T108" s="97"/>
      <c r="U108" s="97"/>
      <c r="V108" s="97"/>
      <c r="W108" s="97"/>
      <c r="X108" s="97"/>
      <c r="Y108" s="66"/>
      <c r="Z108" s="66"/>
      <c r="AA108" s="101"/>
      <c r="AB108" s="66"/>
      <c r="AC108" s="66"/>
      <c r="AD108" s="66"/>
      <c r="AE108" s="66"/>
      <c r="AF108" s="66"/>
      <c r="AG108" s="66" t="s">
        <v>284</v>
      </c>
      <c r="AH108" s="110" t="s">
        <v>282</v>
      </c>
      <c r="AI108" s="67" t="s">
        <v>342</v>
      </c>
      <c r="AJ108" s="66">
        <v>0.12</v>
      </c>
      <c r="AK108" s="109">
        <v>6</v>
      </c>
      <c r="AL108" s="186">
        <v>72</v>
      </c>
      <c r="AM108" s="66">
        <v>2</v>
      </c>
      <c r="AN108" s="93" t="s">
        <v>344</v>
      </c>
      <c r="AO108" s="93" t="s">
        <v>345</v>
      </c>
      <c r="AP108" s="66" t="s">
        <v>381</v>
      </c>
      <c r="AQ108" s="111">
        <v>0.05</v>
      </c>
      <c r="AR108" s="111">
        <v>2.5</v>
      </c>
      <c r="AS108" s="142">
        <f>0.05*600</f>
        <v>30</v>
      </c>
      <c r="AT108" s="66">
        <v>1</v>
      </c>
    </row>
    <row r="109" spans="1:46" ht="39">
      <c r="A109" s="33">
        <v>94</v>
      </c>
      <c r="B109" s="36" t="s">
        <v>150</v>
      </c>
      <c r="C109" s="13" t="s">
        <v>87</v>
      </c>
      <c r="D109" s="55" t="s">
        <v>77</v>
      </c>
      <c r="E109" s="84"/>
      <c r="F109" s="84"/>
      <c r="G109" s="84"/>
      <c r="H109" s="85"/>
      <c r="I109" s="85"/>
      <c r="J109" s="85"/>
      <c r="K109" s="66"/>
      <c r="L109" s="66"/>
      <c r="M109" s="66"/>
      <c r="N109" s="66"/>
      <c r="O109" s="66"/>
      <c r="P109" s="66"/>
      <c r="Q109" s="66"/>
      <c r="R109" s="66"/>
      <c r="S109" s="97"/>
      <c r="T109" s="97"/>
      <c r="U109" s="97"/>
      <c r="V109" s="97"/>
      <c r="W109" s="97"/>
      <c r="X109" s="97"/>
      <c r="Y109" s="66"/>
      <c r="Z109" s="66"/>
      <c r="AA109" s="101"/>
      <c r="AB109" s="66"/>
      <c r="AC109" s="66"/>
      <c r="AD109" s="66"/>
      <c r="AE109" s="66"/>
      <c r="AF109" s="66"/>
      <c r="AG109" s="66" t="s">
        <v>284</v>
      </c>
      <c r="AH109" s="110" t="s">
        <v>274</v>
      </c>
      <c r="AI109" s="67">
        <v>9007</v>
      </c>
      <c r="AJ109" s="66">
        <v>0.12</v>
      </c>
      <c r="AK109" s="109">
        <v>6</v>
      </c>
      <c r="AL109" s="141">
        <v>12</v>
      </c>
      <c r="AM109" s="66">
        <v>1</v>
      </c>
      <c r="AN109" s="66"/>
      <c r="AO109" s="66"/>
      <c r="AP109" s="66"/>
      <c r="AQ109" s="66"/>
      <c r="AR109" s="66"/>
      <c r="AS109" s="66"/>
      <c r="AT109" s="66"/>
    </row>
    <row r="110" spans="1:46" ht="26.25">
      <c r="A110" s="11">
        <v>95</v>
      </c>
      <c r="B110" s="34" t="s">
        <v>151</v>
      </c>
      <c r="C110" s="13" t="s">
        <v>87</v>
      </c>
      <c r="D110" s="55" t="s">
        <v>77</v>
      </c>
      <c r="E110" s="84"/>
      <c r="F110" s="84"/>
      <c r="G110" s="84"/>
      <c r="H110" s="85"/>
      <c r="I110" s="85"/>
      <c r="J110" s="85"/>
      <c r="K110" s="66"/>
      <c r="L110" s="66"/>
      <c r="M110" s="66"/>
      <c r="N110" s="66"/>
      <c r="O110" s="66"/>
      <c r="P110" s="66"/>
      <c r="Q110" s="66"/>
      <c r="R110" s="66"/>
      <c r="S110" s="97"/>
      <c r="T110" s="97"/>
      <c r="U110" s="97"/>
      <c r="V110" s="97"/>
      <c r="W110" s="97"/>
      <c r="X110" s="97"/>
      <c r="Y110" s="66"/>
      <c r="Z110" s="66"/>
      <c r="AA110" s="101"/>
      <c r="AB110" s="66"/>
      <c r="AC110" s="66"/>
      <c r="AD110" s="66"/>
      <c r="AE110" s="66"/>
      <c r="AF110" s="66"/>
      <c r="AG110" s="66" t="s">
        <v>284</v>
      </c>
      <c r="AH110" s="110" t="s">
        <v>282</v>
      </c>
      <c r="AI110" s="67" t="s">
        <v>343</v>
      </c>
      <c r="AJ110" s="66">
        <v>0.12</v>
      </c>
      <c r="AK110" s="109">
        <v>6</v>
      </c>
      <c r="AL110" s="141">
        <v>12</v>
      </c>
      <c r="AM110" s="66">
        <v>1</v>
      </c>
      <c r="AN110" s="66"/>
      <c r="AO110" s="66"/>
      <c r="AP110" s="66"/>
      <c r="AQ110" s="66"/>
      <c r="AR110" s="66"/>
      <c r="AS110" s="66"/>
      <c r="AT110" s="66"/>
    </row>
    <row r="111" spans="1:46">
      <c r="A111" s="33"/>
      <c r="B111" s="18" t="s">
        <v>152</v>
      </c>
      <c r="C111" s="13"/>
      <c r="D111" s="55"/>
      <c r="E111" s="84"/>
      <c r="F111" s="84"/>
      <c r="G111" s="84"/>
      <c r="H111" s="85"/>
      <c r="I111" s="85"/>
      <c r="J111" s="85"/>
      <c r="K111" s="66"/>
      <c r="L111" s="66"/>
      <c r="M111" s="66"/>
      <c r="N111" s="66"/>
      <c r="O111" s="66"/>
      <c r="P111" s="66"/>
      <c r="Q111" s="66"/>
      <c r="R111" s="66"/>
      <c r="S111" s="97"/>
      <c r="T111" s="97"/>
      <c r="U111" s="97"/>
      <c r="V111" s="97"/>
      <c r="W111" s="97"/>
      <c r="X111" s="97"/>
      <c r="Y111" s="66"/>
      <c r="Z111" s="66"/>
      <c r="AA111" s="101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104"/>
      <c r="AM111" s="66"/>
      <c r="AN111" s="66"/>
      <c r="AO111" s="66"/>
      <c r="AP111" s="66"/>
      <c r="AQ111" s="66"/>
      <c r="AR111" s="66"/>
      <c r="AS111" s="66"/>
      <c r="AT111" s="66"/>
    </row>
    <row r="112" spans="1:46">
      <c r="A112" s="11">
        <v>96</v>
      </c>
      <c r="B112" s="37" t="s">
        <v>153</v>
      </c>
      <c r="C112" s="38" t="s">
        <v>56</v>
      </c>
      <c r="D112" s="60" t="s">
        <v>154</v>
      </c>
      <c r="E112" s="84"/>
      <c r="F112" s="84"/>
      <c r="G112" s="84"/>
      <c r="H112" s="85"/>
      <c r="I112" s="85"/>
      <c r="J112" s="85"/>
      <c r="K112" s="66"/>
      <c r="L112" s="66"/>
      <c r="M112" s="66"/>
      <c r="N112" s="66"/>
      <c r="O112" s="66"/>
      <c r="P112" s="66"/>
      <c r="Q112" s="66"/>
      <c r="R112" s="66"/>
      <c r="S112" s="97"/>
      <c r="T112" s="97"/>
      <c r="U112" s="97"/>
      <c r="V112" s="97"/>
      <c r="W112" s="97"/>
      <c r="X112" s="97"/>
      <c r="Y112" s="66"/>
      <c r="Z112" s="66"/>
      <c r="AA112" s="101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104"/>
      <c r="AM112" s="66"/>
      <c r="AN112" s="66"/>
      <c r="AO112" s="66"/>
      <c r="AP112" s="66"/>
      <c r="AQ112" s="66"/>
      <c r="AR112" s="66"/>
      <c r="AS112" s="66"/>
      <c r="AT112" s="66"/>
    </row>
    <row r="113" spans="1:46" s="123" customFormat="1">
      <c r="A113" s="113"/>
      <c r="B113" s="114" t="s">
        <v>155</v>
      </c>
      <c r="C113" s="125"/>
      <c r="D113" s="126"/>
      <c r="E113" s="117"/>
      <c r="F113" s="117"/>
      <c r="G113" s="117"/>
      <c r="H113" s="118"/>
      <c r="I113" s="118"/>
      <c r="J113" s="118"/>
      <c r="K113" s="119"/>
      <c r="L113" s="119"/>
      <c r="M113" s="119"/>
      <c r="N113" s="119"/>
      <c r="O113" s="119"/>
      <c r="P113" s="119"/>
      <c r="Q113" s="119"/>
      <c r="R113" s="119"/>
      <c r="S113" s="120"/>
      <c r="T113" s="120"/>
      <c r="U113" s="120"/>
      <c r="V113" s="120"/>
      <c r="W113" s="120"/>
      <c r="X113" s="120"/>
      <c r="Y113" s="119"/>
      <c r="Z113" s="119"/>
      <c r="AA113" s="121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22"/>
      <c r="AM113" s="119"/>
      <c r="AN113" s="119"/>
      <c r="AO113" s="119"/>
      <c r="AP113" s="119"/>
      <c r="AQ113" s="119"/>
      <c r="AR113" s="119"/>
      <c r="AS113" s="119"/>
      <c r="AT113" s="119"/>
    </row>
    <row r="114" spans="1:46" ht="45">
      <c r="A114" s="11">
        <v>97</v>
      </c>
      <c r="B114" s="40" t="s">
        <v>156</v>
      </c>
      <c r="C114" s="20" t="s">
        <v>157</v>
      </c>
      <c r="D114" s="55" t="s">
        <v>158</v>
      </c>
      <c r="E114" s="84"/>
      <c r="F114" s="84"/>
      <c r="G114" s="84"/>
      <c r="H114" s="85"/>
      <c r="I114" s="85"/>
      <c r="J114" s="85"/>
      <c r="K114" s="66"/>
      <c r="L114" s="88">
        <v>5</v>
      </c>
      <c r="M114" s="90" t="s">
        <v>245</v>
      </c>
      <c r="N114" s="90" t="s">
        <v>246</v>
      </c>
      <c r="O114" s="91">
        <v>0.05</v>
      </c>
      <c r="P114" s="92">
        <f>O114*L114</f>
        <v>0.25</v>
      </c>
      <c r="Q114" s="144">
        <v>50</v>
      </c>
      <c r="R114" s="66">
        <v>1</v>
      </c>
      <c r="S114" s="97"/>
      <c r="T114" s="97"/>
      <c r="U114" s="97"/>
      <c r="V114" s="97"/>
      <c r="W114" s="97"/>
      <c r="X114" s="97"/>
      <c r="Y114" s="66"/>
      <c r="Z114" s="66"/>
      <c r="AA114" s="101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104"/>
      <c r="AM114" s="66"/>
      <c r="AN114" s="66"/>
      <c r="AO114" s="66"/>
      <c r="AP114" s="66"/>
      <c r="AQ114" s="66"/>
      <c r="AR114" s="66"/>
      <c r="AS114" s="66"/>
      <c r="AT114" s="66"/>
    </row>
    <row r="115" spans="1:46" ht="30">
      <c r="A115" s="33">
        <v>98</v>
      </c>
      <c r="B115" s="19" t="s">
        <v>159</v>
      </c>
      <c r="C115" s="20" t="s">
        <v>160</v>
      </c>
      <c r="D115" s="56" t="s">
        <v>161</v>
      </c>
      <c r="E115" s="84"/>
      <c r="F115" s="84"/>
      <c r="G115" s="84"/>
      <c r="H115" s="85"/>
      <c r="I115" s="85"/>
      <c r="J115" s="85"/>
      <c r="K115" s="66"/>
      <c r="L115" s="66"/>
      <c r="M115" s="93"/>
      <c r="N115" s="66"/>
      <c r="O115" s="66"/>
      <c r="P115" s="66"/>
      <c r="Q115" s="66"/>
      <c r="R115" s="66"/>
      <c r="S115" s="97"/>
      <c r="T115" s="97"/>
      <c r="U115" s="97"/>
      <c r="V115" s="97"/>
      <c r="W115" s="97"/>
      <c r="X115" s="97"/>
      <c r="Y115" s="66"/>
      <c r="Z115" s="66"/>
      <c r="AA115" s="101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104"/>
      <c r="AM115" s="66"/>
      <c r="AN115" s="66"/>
      <c r="AO115" s="66"/>
      <c r="AP115" s="66"/>
      <c r="AQ115" s="66"/>
      <c r="AR115" s="66"/>
      <c r="AS115" s="66"/>
      <c r="AT115" s="66"/>
    </row>
    <row r="116" spans="1:46" ht="30">
      <c r="A116" s="33">
        <v>99</v>
      </c>
      <c r="B116" s="19" t="s">
        <v>162</v>
      </c>
      <c r="C116" s="20" t="s">
        <v>163</v>
      </c>
      <c r="D116" s="56"/>
      <c r="E116" s="84"/>
      <c r="F116" s="84"/>
      <c r="G116" s="84"/>
      <c r="H116" s="85"/>
      <c r="I116" s="85"/>
      <c r="J116" s="85"/>
      <c r="K116" s="66"/>
      <c r="L116" s="88">
        <v>1</v>
      </c>
      <c r="M116" s="89" t="s">
        <v>247</v>
      </c>
      <c r="N116" s="90" t="s">
        <v>248</v>
      </c>
      <c r="O116" s="88">
        <v>103.75</v>
      </c>
      <c r="P116" s="92">
        <f t="shared" ref="P116:P125" si="4">O116*L116</f>
        <v>103.75</v>
      </c>
      <c r="Q116" s="144">
        <v>103.75</v>
      </c>
      <c r="R116" s="66">
        <v>1</v>
      </c>
      <c r="S116" s="97"/>
      <c r="T116" s="97"/>
      <c r="U116" s="97"/>
      <c r="V116" s="97"/>
      <c r="W116" s="97"/>
      <c r="X116" s="97"/>
      <c r="Y116" s="66"/>
      <c r="Z116" s="66"/>
      <c r="AA116" s="101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104"/>
      <c r="AM116" s="66"/>
      <c r="AN116" s="66"/>
      <c r="AO116" s="66"/>
      <c r="AP116" s="66"/>
      <c r="AQ116" s="66"/>
      <c r="AR116" s="66"/>
      <c r="AS116" s="66"/>
      <c r="AT116" s="66"/>
    </row>
    <row r="117" spans="1:46" ht="30">
      <c r="A117" s="11">
        <v>100</v>
      </c>
      <c r="B117" s="19" t="s">
        <v>164</v>
      </c>
      <c r="C117" s="20" t="s">
        <v>165</v>
      </c>
      <c r="D117" s="56" t="s">
        <v>166</v>
      </c>
      <c r="E117" s="84"/>
      <c r="F117" s="84"/>
      <c r="G117" s="84"/>
      <c r="H117" s="85"/>
      <c r="I117" s="85"/>
      <c r="J117" s="85"/>
      <c r="K117" s="66"/>
      <c r="L117" s="88">
        <v>100</v>
      </c>
      <c r="M117" s="90" t="s">
        <v>245</v>
      </c>
      <c r="N117" s="90" t="s">
        <v>249</v>
      </c>
      <c r="O117" s="88">
        <v>0.44500000000000001</v>
      </c>
      <c r="P117" s="92">
        <f t="shared" si="4"/>
        <v>44.5</v>
      </c>
      <c r="Q117" s="144">
        <v>22.25</v>
      </c>
      <c r="R117" s="66">
        <v>1</v>
      </c>
      <c r="S117" s="97"/>
      <c r="T117" s="97"/>
      <c r="U117" s="97"/>
      <c r="V117" s="97"/>
      <c r="W117" s="97"/>
      <c r="X117" s="97"/>
      <c r="Y117" s="66"/>
      <c r="Z117" s="66"/>
      <c r="AA117" s="101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104"/>
      <c r="AM117" s="66"/>
      <c r="AN117" s="66"/>
      <c r="AO117" s="66"/>
      <c r="AP117" s="66"/>
      <c r="AQ117" s="66"/>
      <c r="AR117" s="66"/>
      <c r="AS117" s="66"/>
      <c r="AT117" s="66"/>
    </row>
    <row r="118" spans="1:46" ht="24">
      <c r="A118" s="33">
        <v>101</v>
      </c>
      <c r="B118" s="19" t="s">
        <v>167</v>
      </c>
      <c r="C118" s="20" t="s">
        <v>168</v>
      </c>
      <c r="D118" s="56" t="s">
        <v>169</v>
      </c>
      <c r="E118" s="84"/>
      <c r="F118" s="84"/>
      <c r="G118" s="84"/>
      <c r="H118" s="85"/>
      <c r="I118" s="85"/>
      <c r="J118" s="85"/>
      <c r="K118" s="66"/>
      <c r="L118" s="88">
        <v>10</v>
      </c>
      <c r="M118" s="90" t="s">
        <v>245</v>
      </c>
      <c r="N118" s="90">
        <v>61</v>
      </c>
      <c r="O118" s="88">
        <v>0.112</v>
      </c>
      <c r="P118" s="92">
        <f t="shared" si="4"/>
        <v>1.1200000000000001</v>
      </c>
      <c r="Q118" s="144">
        <v>56</v>
      </c>
      <c r="R118" s="66">
        <v>1</v>
      </c>
      <c r="S118" s="97"/>
      <c r="T118" s="97"/>
      <c r="U118" s="97"/>
      <c r="V118" s="97"/>
      <c r="W118" s="97"/>
      <c r="X118" s="97"/>
      <c r="Y118" s="66"/>
      <c r="Z118" s="66"/>
      <c r="AA118" s="101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104"/>
      <c r="AM118" s="66"/>
      <c r="AN118" s="66"/>
      <c r="AO118" s="66"/>
      <c r="AP118" s="66"/>
      <c r="AQ118" s="66"/>
      <c r="AR118" s="66"/>
      <c r="AS118" s="66"/>
      <c r="AT118" s="66"/>
    </row>
    <row r="119" spans="1:46" ht="30">
      <c r="A119" s="11">
        <v>102</v>
      </c>
      <c r="B119" s="19" t="s">
        <v>170</v>
      </c>
      <c r="C119" s="20" t="s">
        <v>171</v>
      </c>
      <c r="D119" s="56" t="s">
        <v>172</v>
      </c>
      <c r="E119" s="84"/>
      <c r="F119" s="84"/>
      <c r="G119" s="84"/>
      <c r="H119" s="85"/>
      <c r="I119" s="85"/>
      <c r="J119" s="85"/>
      <c r="K119" s="66"/>
      <c r="L119" s="88">
        <v>20</v>
      </c>
      <c r="M119" s="90" t="s">
        <v>245</v>
      </c>
      <c r="N119" s="90" t="s">
        <v>250</v>
      </c>
      <c r="O119" s="94">
        <v>0.156</v>
      </c>
      <c r="P119" s="92">
        <f t="shared" si="4"/>
        <v>3.12</v>
      </c>
      <c r="Q119" s="144">
        <v>714.48</v>
      </c>
      <c r="R119" s="66">
        <v>1</v>
      </c>
      <c r="S119" s="97"/>
      <c r="T119" s="97"/>
      <c r="U119" s="97"/>
      <c r="V119" s="97"/>
      <c r="W119" s="97"/>
      <c r="X119" s="97"/>
      <c r="Y119" s="66"/>
      <c r="Z119" s="66"/>
      <c r="AA119" s="101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104"/>
      <c r="AM119" s="66"/>
      <c r="AN119" s="66"/>
      <c r="AO119" s="66"/>
      <c r="AP119" s="66"/>
      <c r="AQ119" s="66"/>
      <c r="AR119" s="66"/>
      <c r="AS119" s="66"/>
      <c r="AT119" s="66"/>
    </row>
    <row r="120" spans="1:46" ht="30">
      <c r="A120" s="33">
        <v>103</v>
      </c>
      <c r="B120" s="19" t="s">
        <v>173</v>
      </c>
      <c r="C120" s="20" t="s">
        <v>174</v>
      </c>
      <c r="D120" s="56" t="s">
        <v>175</v>
      </c>
      <c r="E120" s="84"/>
      <c r="F120" s="84"/>
      <c r="G120" s="84"/>
      <c r="H120" s="85"/>
      <c r="I120" s="85"/>
      <c r="J120" s="85"/>
      <c r="K120" s="66"/>
      <c r="L120" s="88">
        <v>500</v>
      </c>
      <c r="M120" s="90" t="s">
        <v>245</v>
      </c>
      <c r="N120" s="90" t="s">
        <v>251</v>
      </c>
      <c r="O120" s="94">
        <v>6.7000000000000004E-2</v>
      </c>
      <c r="P120" s="92">
        <f t="shared" si="4"/>
        <v>33.5</v>
      </c>
      <c r="Q120" s="144">
        <v>214.4</v>
      </c>
      <c r="R120" s="66">
        <v>1</v>
      </c>
      <c r="S120" s="97"/>
      <c r="T120" s="97"/>
      <c r="U120" s="97"/>
      <c r="V120" s="97"/>
      <c r="W120" s="97"/>
      <c r="X120" s="97"/>
      <c r="Y120" s="66"/>
      <c r="Z120" s="66"/>
      <c r="AA120" s="101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104"/>
      <c r="AM120" s="66"/>
      <c r="AN120" s="66"/>
      <c r="AO120" s="66"/>
      <c r="AP120" s="66"/>
      <c r="AQ120" s="66"/>
      <c r="AR120" s="66"/>
      <c r="AS120" s="66"/>
      <c r="AT120" s="66"/>
    </row>
    <row r="121" spans="1:46" ht="30">
      <c r="A121" s="11">
        <v>104</v>
      </c>
      <c r="B121" s="19" t="s">
        <v>176</v>
      </c>
      <c r="C121" s="20" t="s">
        <v>168</v>
      </c>
      <c r="D121" s="56" t="s">
        <v>177</v>
      </c>
      <c r="E121" s="84"/>
      <c r="F121" s="84"/>
      <c r="G121" s="84"/>
      <c r="H121" s="85"/>
      <c r="I121" s="85"/>
      <c r="J121" s="85"/>
      <c r="K121" s="66"/>
      <c r="L121" s="88">
        <v>50</v>
      </c>
      <c r="M121" s="89" t="s">
        <v>247</v>
      </c>
      <c r="N121" s="89" t="s">
        <v>252</v>
      </c>
      <c r="O121" s="94">
        <v>4.2000000000000003E-2</v>
      </c>
      <c r="P121" s="92">
        <f t="shared" si="4"/>
        <v>2.1</v>
      </c>
      <c r="Q121" s="144">
        <v>21</v>
      </c>
      <c r="R121" s="66">
        <v>1</v>
      </c>
      <c r="S121" s="97"/>
      <c r="T121" s="97"/>
      <c r="U121" s="97"/>
      <c r="V121" s="97"/>
      <c r="W121" s="97"/>
      <c r="X121" s="97"/>
      <c r="Y121" s="66"/>
      <c r="Z121" s="66"/>
      <c r="AA121" s="101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104"/>
      <c r="AM121" s="66"/>
      <c r="AN121" s="66"/>
      <c r="AO121" s="66"/>
      <c r="AP121" s="66"/>
      <c r="AQ121" s="66"/>
      <c r="AR121" s="66"/>
      <c r="AS121" s="66"/>
      <c r="AT121" s="66"/>
    </row>
    <row r="122" spans="1:46" ht="30">
      <c r="A122" s="33">
        <v>105</v>
      </c>
      <c r="B122" s="19" t="s">
        <v>178</v>
      </c>
      <c r="C122" s="20" t="s">
        <v>168</v>
      </c>
      <c r="D122" s="56" t="s">
        <v>177</v>
      </c>
      <c r="E122" s="84"/>
      <c r="F122" s="84"/>
      <c r="G122" s="84"/>
      <c r="H122" s="85"/>
      <c r="I122" s="85"/>
      <c r="J122" s="85"/>
      <c r="K122" s="66"/>
      <c r="L122" s="95">
        <v>50</v>
      </c>
      <c r="M122" s="89" t="s">
        <v>247</v>
      </c>
      <c r="N122" s="89" t="s">
        <v>253</v>
      </c>
      <c r="O122" s="96">
        <v>6.6000000000000003E-2</v>
      </c>
      <c r="P122" s="92">
        <f t="shared" si="4"/>
        <v>3.3000000000000003</v>
      </c>
      <c r="Q122" s="144">
        <v>33</v>
      </c>
      <c r="R122" s="66">
        <v>1</v>
      </c>
      <c r="S122" s="97"/>
      <c r="T122" s="97"/>
      <c r="U122" s="97"/>
      <c r="V122" s="97"/>
      <c r="W122" s="97"/>
      <c r="X122" s="97"/>
      <c r="Y122" s="66"/>
      <c r="Z122" s="66"/>
      <c r="AA122" s="101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104"/>
      <c r="AM122" s="66"/>
      <c r="AN122" s="66"/>
      <c r="AO122" s="66"/>
      <c r="AP122" s="66"/>
      <c r="AQ122" s="66"/>
      <c r="AR122" s="66"/>
      <c r="AS122" s="66"/>
      <c r="AT122" s="66"/>
    </row>
    <row r="123" spans="1:46" ht="30">
      <c r="A123" s="11">
        <v>106</v>
      </c>
      <c r="B123" s="19" t="s">
        <v>179</v>
      </c>
      <c r="C123" s="20" t="s">
        <v>180</v>
      </c>
      <c r="D123" s="56" t="s">
        <v>166</v>
      </c>
      <c r="E123" s="84"/>
      <c r="F123" s="84"/>
      <c r="G123" s="84"/>
      <c r="H123" s="85"/>
      <c r="I123" s="85"/>
      <c r="J123" s="85"/>
      <c r="K123" s="66"/>
      <c r="L123" s="88">
        <v>2000</v>
      </c>
      <c r="M123" s="90" t="s">
        <v>245</v>
      </c>
      <c r="N123" s="90" t="s">
        <v>254</v>
      </c>
      <c r="O123" s="88">
        <v>3.7999999999999999E-2</v>
      </c>
      <c r="P123" s="92">
        <f t="shared" si="4"/>
        <v>76</v>
      </c>
      <c r="Q123" s="144">
        <v>114</v>
      </c>
      <c r="R123" s="66">
        <v>1</v>
      </c>
      <c r="S123" s="97"/>
      <c r="T123" s="97"/>
      <c r="U123" s="97"/>
      <c r="V123" s="97"/>
      <c r="W123" s="97"/>
      <c r="X123" s="97"/>
      <c r="Y123" s="66"/>
      <c r="Z123" s="66"/>
      <c r="AA123" s="101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104"/>
      <c r="AM123" s="66"/>
      <c r="AN123" s="66"/>
      <c r="AO123" s="66"/>
      <c r="AP123" s="66"/>
      <c r="AQ123" s="66"/>
      <c r="AR123" s="66"/>
      <c r="AS123" s="66"/>
      <c r="AT123" s="66"/>
    </row>
    <row r="124" spans="1:46" ht="30">
      <c r="A124" s="33">
        <v>107</v>
      </c>
      <c r="B124" s="19" t="s">
        <v>181</v>
      </c>
      <c r="C124" s="20" t="s">
        <v>182</v>
      </c>
      <c r="D124" s="56" t="s">
        <v>183</v>
      </c>
      <c r="E124" s="84"/>
      <c r="F124" s="84"/>
      <c r="G124" s="84"/>
      <c r="H124" s="85"/>
      <c r="I124" s="85"/>
      <c r="J124" s="85"/>
      <c r="K124" s="66"/>
      <c r="L124" s="88">
        <v>400</v>
      </c>
      <c r="M124" s="90" t="s">
        <v>245</v>
      </c>
      <c r="N124" s="90" t="s">
        <v>255</v>
      </c>
      <c r="O124" s="94">
        <v>0.13500000000000001</v>
      </c>
      <c r="P124" s="92">
        <f t="shared" si="4"/>
        <v>54</v>
      </c>
      <c r="Q124" s="144">
        <v>135</v>
      </c>
      <c r="R124" s="66">
        <v>1</v>
      </c>
      <c r="S124" s="97"/>
      <c r="T124" s="97"/>
      <c r="U124" s="97"/>
      <c r="V124" s="97"/>
      <c r="W124" s="97"/>
      <c r="X124" s="97"/>
      <c r="Y124" s="66"/>
      <c r="Z124" s="66"/>
      <c r="AA124" s="101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104"/>
      <c r="AM124" s="66"/>
      <c r="AN124" s="66"/>
      <c r="AO124" s="66"/>
      <c r="AP124" s="66"/>
      <c r="AQ124" s="66"/>
      <c r="AR124" s="66"/>
      <c r="AS124" s="66"/>
      <c r="AT124" s="66"/>
    </row>
    <row r="125" spans="1:46" ht="24">
      <c r="A125" s="11">
        <v>108</v>
      </c>
      <c r="B125" s="15" t="s">
        <v>184</v>
      </c>
      <c r="C125" s="13" t="s">
        <v>182</v>
      </c>
      <c r="D125" s="55" t="s">
        <v>166</v>
      </c>
      <c r="E125" s="84"/>
      <c r="F125" s="84"/>
      <c r="G125" s="84"/>
      <c r="H125" s="85"/>
      <c r="I125" s="85"/>
      <c r="J125" s="85"/>
      <c r="K125" s="66"/>
      <c r="L125" s="88">
        <v>50</v>
      </c>
      <c r="M125" s="90" t="s">
        <v>245</v>
      </c>
      <c r="N125" s="90" t="s">
        <v>256</v>
      </c>
      <c r="O125" s="88">
        <v>0.15</v>
      </c>
      <c r="P125" s="92">
        <f t="shared" si="4"/>
        <v>7.5</v>
      </c>
      <c r="Q125" s="144">
        <v>150</v>
      </c>
      <c r="R125" s="66">
        <v>1</v>
      </c>
      <c r="S125" s="97"/>
      <c r="T125" s="97"/>
      <c r="U125" s="97"/>
      <c r="V125" s="97"/>
      <c r="W125" s="97"/>
      <c r="X125" s="97"/>
      <c r="Y125" s="66"/>
      <c r="Z125" s="66"/>
      <c r="AA125" s="101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104"/>
      <c r="AM125" s="66"/>
      <c r="AN125" s="66"/>
      <c r="AO125" s="66"/>
      <c r="AP125" s="66"/>
      <c r="AQ125" s="66"/>
      <c r="AR125" s="66"/>
      <c r="AS125" s="66"/>
      <c r="AT125" s="66"/>
    </row>
    <row r="126" spans="1:46" ht="30">
      <c r="A126" s="33">
        <v>109</v>
      </c>
      <c r="B126" s="34" t="s">
        <v>185</v>
      </c>
      <c r="C126" s="20" t="s">
        <v>186</v>
      </c>
      <c r="D126" s="55" t="s">
        <v>166</v>
      </c>
      <c r="E126" s="84"/>
      <c r="F126" s="84"/>
      <c r="G126" s="84"/>
      <c r="H126" s="85"/>
      <c r="I126" s="85"/>
      <c r="J126" s="85"/>
      <c r="K126" s="66"/>
      <c r="L126" s="66"/>
      <c r="M126" s="66"/>
      <c r="N126" s="66"/>
      <c r="O126" s="66"/>
      <c r="P126" s="66"/>
      <c r="Q126" s="66"/>
      <c r="R126" s="66"/>
      <c r="S126" s="97"/>
      <c r="T126" s="97"/>
      <c r="U126" s="97"/>
      <c r="V126" s="97"/>
      <c r="W126" s="97"/>
      <c r="X126" s="97"/>
      <c r="Y126" s="66"/>
      <c r="Z126" s="66"/>
      <c r="AA126" s="101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104"/>
      <c r="AM126" s="66"/>
      <c r="AN126" s="66"/>
      <c r="AO126" s="66"/>
      <c r="AP126" s="66"/>
      <c r="AQ126" s="66"/>
      <c r="AR126" s="66"/>
      <c r="AS126" s="66"/>
      <c r="AT126" s="66"/>
    </row>
    <row r="127" spans="1:46" ht="30">
      <c r="A127" s="11">
        <v>110</v>
      </c>
      <c r="B127" s="34" t="s">
        <v>187</v>
      </c>
      <c r="C127" s="20" t="s">
        <v>188</v>
      </c>
      <c r="D127" s="55" t="s">
        <v>166</v>
      </c>
      <c r="E127" s="84"/>
      <c r="F127" s="84"/>
      <c r="G127" s="84"/>
      <c r="H127" s="85"/>
      <c r="I127" s="85"/>
      <c r="J127" s="85"/>
      <c r="K127" s="66"/>
      <c r="L127" s="66"/>
      <c r="M127" s="66"/>
      <c r="N127" s="66"/>
      <c r="O127" s="66"/>
      <c r="P127" s="66"/>
      <c r="Q127" s="66"/>
      <c r="R127" s="66"/>
      <c r="S127" s="97"/>
      <c r="T127" s="97"/>
      <c r="U127" s="97"/>
      <c r="V127" s="97"/>
      <c r="W127" s="97"/>
      <c r="X127" s="97"/>
      <c r="Y127" s="66"/>
      <c r="Z127" s="66"/>
      <c r="AA127" s="101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104"/>
      <c r="AM127" s="66"/>
      <c r="AN127" s="66"/>
      <c r="AO127" s="66"/>
      <c r="AP127" s="66"/>
      <c r="AQ127" s="66"/>
      <c r="AR127" s="66"/>
      <c r="AS127" s="66"/>
      <c r="AT127" s="66"/>
    </row>
    <row r="128" spans="1:46" s="123" customFormat="1">
      <c r="A128" s="113">
        <v>111</v>
      </c>
      <c r="B128" s="124" t="s">
        <v>189</v>
      </c>
      <c r="C128" s="115"/>
      <c r="D128" s="116"/>
      <c r="E128" s="117"/>
      <c r="F128" s="117"/>
      <c r="G128" s="117"/>
      <c r="H128" s="118"/>
      <c r="I128" s="118"/>
      <c r="J128" s="118"/>
      <c r="K128" s="119"/>
      <c r="L128" s="119"/>
      <c r="M128" s="119"/>
      <c r="N128" s="119"/>
      <c r="O128" s="119"/>
      <c r="P128" s="119"/>
      <c r="Q128" s="119"/>
      <c r="R128" s="119"/>
      <c r="S128" s="120"/>
      <c r="T128" s="120"/>
      <c r="U128" s="120"/>
      <c r="V128" s="120"/>
      <c r="W128" s="120"/>
      <c r="X128" s="120"/>
      <c r="Y128" s="119"/>
      <c r="Z128" s="119"/>
      <c r="AA128" s="121"/>
      <c r="AB128" s="119"/>
      <c r="AC128" s="119"/>
      <c r="AD128" s="119"/>
      <c r="AE128" s="119"/>
      <c r="AF128" s="119"/>
      <c r="AG128" s="119"/>
      <c r="AH128" s="119"/>
      <c r="AI128" s="119"/>
      <c r="AJ128" s="119"/>
      <c r="AK128" s="119"/>
      <c r="AL128" s="122"/>
      <c r="AM128" s="119"/>
      <c r="AN128" s="119"/>
      <c r="AO128" s="119"/>
      <c r="AP128" s="119"/>
      <c r="AQ128" s="119"/>
      <c r="AR128" s="119"/>
      <c r="AS128" s="119"/>
      <c r="AT128" s="119"/>
    </row>
    <row r="129" spans="1:46" ht="30">
      <c r="A129" s="33">
        <v>112</v>
      </c>
      <c r="B129" s="34" t="s">
        <v>190</v>
      </c>
      <c r="C129" s="20" t="s">
        <v>10</v>
      </c>
      <c r="D129" s="55" t="s">
        <v>191</v>
      </c>
      <c r="E129" s="84"/>
      <c r="F129" s="84"/>
      <c r="G129" s="84"/>
      <c r="H129" s="85"/>
      <c r="I129" s="85"/>
      <c r="J129" s="85"/>
      <c r="K129" s="66"/>
      <c r="L129" s="66"/>
      <c r="M129" s="66"/>
      <c r="N129" s="66"/>
      <c r="O129" s="66"/>
      <c r="P129" s="66"/>
      <c r="Q129" s="66"/>
      <c r="R129" s="66"/>
      <c r="S129" s="97"/>
      <c r="T129" s="97"/>
      <c r="U129" s="97"/>
      <c r="V129" s="97"/>
      <c r="W129" s="97"/>
      <c r="X129" s="97"/>
      <c r="Y129" s="66"/>
      <c r="Z129" s="66"/>
      <c r="AA129" s="101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104"/>
      <c r="AM129" s="66"/>
      <c r="AN129" s="66"/>
      <c r="AO129" s="66"/>
      <c r="AP129" s="66"/>
      <c r="AQ129" s="66"/>
      <c r="AR129" s="66"/>
      <c r="AS129" s="66"/>
      <c r="AT129" s="66"/>
    </row>
    <row r="130" spans="1:46" ht="30">
      <c r="A130" s="11">
        <v>113</v>
      </c>
      <c r="B130" s="34" t="s">
        <v>192</v>
      </c>
      <c r="C130" s="20" t="s">
        <v>47</v>
      </c>
      <c r="D130" s="55" t="s">
        <v>191</v>
      </c>
      <c r="E130" s="84"/>
      <c r="F130" s="84"/>
      <c r="G130" s="84"/>
      <c r="H130" s="85"/>
      <c r="I130" s="85"/>
      <c r="J130" s="85"/>
      <c r="K130" s="66"/>
      <c r="L130" s="66"/>
      <c r="M130" s="66"/>
      <c r="N130" s="66"/>
      <c r="O130" s="66"/>
      <c r="P130" s="66"/>
      <c r="Q130" s="66"/>
      <c r="R130" s="66"/>
      <c r="S130" s="97"/>
      <c r="T130" s="97"/>
      <c r="U130" s="97"/>
      <c r="V130" s="97"/>
      <c r="W130" s="97"/>
      <c r="X130" s="97"/>
      <c r="Y130" s="66"/>
      <c r="Z130" s="66"/>
      <c r="AA130" s="101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104"/>
      <c r="AM130" s="66"/>
      <c r="AN130" s="66"/>
      <c r="AO130" s="66"/>
      <c r="AP130" s="66"/>
      <c r="AQ130" s="66"/>
      <c r="AR130" s="66"/>
      <c r="AS130" s="66"/>
      <c r="AT130" s="66"/>
    </row>
    <row r="131" spans="1:46" ht="30">
      <c r="A131" s="33">
        <v>114</v>
      </c>
      <c r="B131" s="34" t="s">
        <v>193</v>
      </c>
      <c r="C131" s="20" t="s">
        <v>10</v>
      </c>
      <c r="D131" s="55" t="s">
        <v>191</v>
      </c>
      <c r="E131" s="84"/>
      <c r="F131" s="84"/>
      <c r="G131" s="84"/>
      <c r="H131" s="85"/>
      <c r="I131" s="85"/>
      <c r="J131" s="85"/>
      <c r="K131" s="66"/>
      <c r="L131" s="66"/>
      <c r="M131" s="66"/>
      <c r="N131" s="66"/>
      <c r="O131" s="66"/>
      <c r="P131" s="66"/>
      <c r="Q131" s="66"/>
      <c r="R131" s="66"/>
      <c r="S131" s="97"/>
      <c r="T131" s="97"/>
      <c r="U131" s="97"/>
      <c r="V131" s="97"/>
      <c r="W131" s="97"/>
      <c r="X131" s="97"/>
      <c r="Y131" s="66"/>
      <c r="Z131" s="66"/>
      <c r="AA131" s="101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104"/>
      <c r="AM131" s="66"/>
      <c r="AN131" s="66"/>
      <c r="AO131" s="66"/>
      <c r="AP131" s="66"/>
      <c r="AQ131" s="66"/>
      <c r="AR131" s="66"/>
      <c r="AS131" s="66"/>
      <c r="AT131" s="66"/>
    </row>
    <row r="132" spans="1:46" ht="30">
      <c r="A132" s="11">
        <v>115</v>
      </c>
      <c r="B132" s="34" t="s">
        <v>194</v>
      </c>
      <c r="C132" s="20" t="s">
        <v>10</v>
      </c>
      <c r="D132" s="55" t="s">
        <v>191</v>
      </c>
      <c r="E132" s="84"/>
      <c r="F132" s="84"/>
      <c r="G132" s="84"/>
      <c r="H132" s="85"/>
      <c r="I132" s="85"/>
      <c r="J132" s="85"/>
      <c r="K132" s="66"/>
      <c r="L132" s="66"/>
      <c r="M132" s="66"/>
      <c r="N132" s="66"/>
      <c r="O132" s="66"/>
      <c r="P132" s="66"/>
      <c r="Q132" s="66"/>
      <c r="R132" s="66"/>
      <c r="S132" s="97"/>
      <c r="T132" s="97"/>
      <c r="U132" s="97"/>
      <c r="V132" s="97"/>
      <c r="W132" s="97"/>
      <c r="X132" s="97"/>
      <c r="Y132" s="66"/>
      <c r="Z132" s="66"/>
      <c r="AA132" s="101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104"/>
      <c r="AM132" s="66"/>
      <c r="AN132" s="66"/>
      <c r="AO132" s="66"/>
      <c r="AP132" s="66"/>
      <c r="AQ132" s="66"/>
      <c r="AR132" s="66"/>
      <c r="AS132" s="66"/>
      <c r="AT132" s="66"/>
    </row>
    <row r="133" spans="1:46" ht="30">
      <c r="A133" s="33">
        <v>116</v>
      </c>
      <c r="B133" s="34" t="s">
        <v>195</v>
      </c>
      <c r="C133" s="20" t="s">
        <v>10</v>
      </c>
      <c r="D133" s="55" t="s">
        <v>191</v>
      </c>
      <c r="E133" s="84"/>
      <c r="F133" s="84"/>
      <c r="G133" s="84"/>
      <c r="H133" s="85"/>
      <c r="I133" s="85"/>
      <c r="J133" s="85"/>
      <c r="K133" s="66"/>
      <c r="L133" s="66"/>
      <c r="M133" s="66"/>
      <c r="N133" s="66"/>
      <c r="O133" s="66"/>
      <c r="P133" s="66"/>
      <c r="Q133" s="66"/>
      <c r="R133" s="66"/>
      <c r="S133" s="97"/>
      <c r="T133" s="97"/>
      <c r="U133" s="97"/>
      <c r="V133" s="97"/>
      <c r="W133" s="97"/>
      <c r="X133" s="97"/>
      <c r="Y133" s="66"/>
      <c r="Z133" s="66"/>
      <c r="AA133" s="101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104"/>
      <c r="AM133" s="66"/>
      <c r="AN133" s="66"/>
      <c r="AO133" s="66"/>
      <c r="AP133" s="66"/>
      <c r="AQ133" s="66"/>
      <c r="AR133" s="66"/>
      <c r="AS133" s="66"/>
      <c r="AT133" s="66"/>
    </row>
    <row r="134" spans="1:46" ht="30">
      <c r="A134" s="11">
        <v>117</v>
      </c>
      <c r="B134" s="34" t="s">
        <v>196</v>
      </c>
      <c r="C134" s="20" t="s">
        <v>10</v>
      </c>
      <c r="D134" s="55" t="s">
        <v>191</v>
      </c>
      <c r="E134" s="84"/>
      <c r="F134" s="84"/>
      <c r="G134" s="84"/>
      <c r="H134" s="85"/>
      <c r="I134" s="85"/>
      <c r="J134" s="85"/>
      <c r="K134" s="66"/>
      <c r="L134" s="66"/>
      <c r="M134" s="66"/>
      <c r="N134" s="66"/>
      <c r="O134" s="66"/>
      <c r="P134" s="66"/>
      <c r="Q134" s="66"/>
      <c r="R134" s="66"/>
      <c r="S134" s="97"/>
      <c r="T134" s="97"/>
      <c r="U134" s="97"/>
      <c r="V134" s="97"/>
      <c r="W134" s="97"/>
      <c r="X134" s="97"/>
      <c r="Y134" s="66"/>
      <c r="Z134" s="66"/>
      <c r="AA134" s="101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104"/>
      <c r="AM134" s="66"/>
      <c r="AN134" s="66"/>
      <c r="AO134" s="66"/>
      <c r="AP134" s="66"/>
      <c r="AQ134" s="66"/>
      <c r="AR134" s="66"/>
      <c r="AS134" s="66"/>
      <c r="AT134" s="66"/>
    </row>
    <row r="135" spans="1:46" ht="30">
      <c r="A135" s="33">
        <v>118</v>
      </c>
      <c r="B135" s="34" t="s">
        <v>197</v>
      </c>
      <c r="C135" s="20" t="s">
        <v>10</v>
      </c>
      <c r="D135" s="55" t="s">
        <v>191</v>
      </c>
      <c r="E135" s="84"/>
      <c r="F135" s="84"/>
      <c r="G135" s="84"/>
      <c r="H135" s="85"/>
      <c r="I135" s="85"/>
      <c r="J135" s="85"/>
      <c r="K135" s="66"/>
      <c r="L135" s="66"/>
      <c r="M135" s="66"/>
      <c r="N135" s="66"/>
      <c r="O135" s="66"/>
      <c r="P135" s="66"/>
      <c r="Q135" s="66"/>
      <c r="R135" s="66"/>
      <c r="S135" s="97"/>
      <c r="T135" s="97"/>
      <c r="U135" s="97"/>
      <c r="V135" s="97"/>
      <c r="W135" s="97"/>
      <c r="X135" s="97"/>
      <c r="Y135" s="66"/>
      <c r="Z135" s="66"/>
      <c r="AA135" s="101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104"/>
      <c r="AM135" s="66"/>
      <c r="AN135" s="66"/>
      <c r="AO135" s="66"/>
      <c r="AP135" s="66"/>
      <c r="AQ135" s="66"/>
      <c r="AR135" s="66"/>
      <c r="AS135" s="66"/>
      <c r="AT135" s="66"/>
    </row>
    <row r="136" spans="1:46" ht="30">
      <c r="A136" s="11">
        <v>119</v>
      </c>
      <c r="B136" s="34" t="s">
        <v>198</v>
      </c>
      <c r="C136" s="20" t="s">
        <v>10</v>
      </c>
      <c r="D136" s="55" t="s">
        <v>191</v>
      </c>
      <c r="E136" s="84"/>
      <c r="F136" s="84"/>
      <c r="G136" s="84"/>
      <c r="H136" s="85"/>
      <c r="I136" s="85"/>
      <c r="J136" s="85"/>
      <c r="K136" s="66"/>
      <c r="L136" s="66"/>
      <c r="M136" s="66"/>
      <c r="N136" s="66"/>
      <c r="O136" s="66"/>
      <c r="P136" s="66"/>
      <c r="Q136" s="66"/>
      <c r="R136" s="66"/>
      <c r="S136" s="97"/>
      <c r="T136" s="97"/>
      <c r="U136" s="97"/>
      <c r="V136" s="97"/>
      <c r="W136" s="97"/>
      <c r="X136" s="97"/>
      <c r="Y136" s="66"/>
      <c r="Z136" s="66"/>
      <c r="AA136" s="101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104"/>
      <c r="AM136" s="66"/>
      <c r="AN136" s="66"/>
      <c r="AO136" s="66"/>
      <c r="AP136" s="66"/>
      <c r="AQ136" s="66"/>
      <c r="AR136" s="66"/>
      <c r="AS136" s="66"/>
      <c r="AT136" s="66"/>
    </row>
    <row r="137" spans="1:46" ht="30">
      <c r="A137" s="33">
        <v>120</v>
      </c>
      <c r="B137" s="34" t="s">
        <v>199</v>
      </c>
      <c r="C137" s="20" t="s">
        <v>10</v>
      </c>
      <c r="D137" s="55" t="s">
        <v>191</v>
      </c>
      <c r="E137" s="84"/>
      <c r="F137" s="84"/>
      <c r="G137" s="84"/>
      <c r="H137" s="85"/>
      <c r="I137" s="85"/>
      <c r="J137" s="85"/>
      <c r="K137" s="66"/>
      <c r="L137" s="66"/>
      <c r="M137" s="66"/>
      <c r="N137" s="66"/>
      <c r="O137" s="66"/>
      <c r="P137" s="66"/>
      <c r="Q137" s="66"/>
      <c r="R137" s="66"/>
      <c r="S137" s="97"/>
      <c r="T137" s="97"/>
      <c r="U137" s="97"/>
      <c r="V137" s="97"/>
      <c r="W137" s="97"/>
      <c r="X137" s="97"/>
      <c r="Y137" s="66"/>
      <c r="Z137" s="66"/>
      <c r="AA137" s="101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104"/>
      <c r="AM137" s="66"/>
      <c r="AN137" s="66"/>
      <c r="AO137" s="66"/>
      <c r="AP137" s="66"/>
      <c r="AQ137" s="66"/>
      <c r="AR137" s="66"/>
      <c r="AS137" s="66"/>
      <c r="AT137" s="66"/>
    </row>
    <row r="138" spans="1:46" ht="30">
      <c r="A138" s="11">
        <v>121</v>
      </c>
      <c r="B138" s="34" t="s">
        <v>200</v>
      </c>
      <c r="C138" s="20" t="s">
        <v>10</v>
      </c>
      <c r="D138" s="55" t="s">
        <v>191</v>
      </c>
      <c r="E138" s="84"/>
      <c r="F138" s="84"/>
      <c r="G138" s="84"/>
      <c r="H138" s="85"/>
      <c r="I138" s="85"/>
      <c r="J138" s="85"/>
      <c r="K138" s="66"/>
      <c r="L138" s="66"/>
      <c r="M138" s="66"/>
      <c r="N138" s="66"/>
      <c r="O138" s="66"/>
      <c r="P138" s="66"/>
      <c r="Q138" s="66"/>
      <c r="R138" s="66"/>
      <c r="S138" s="97"/>
      <c r="T138" s="97"/>
      <c r="U138" s="97"/>
      <c r="V138" s="97"/>
      <c r="W138" s="97"/>
      <c r="X138" s="97"/>
      <c r="Y138" s="66"/>
      <c r="Z138" s="66"/>
      <c r="AA138" s="101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104"/>
      <c r="AM138" s="66"/>
      <c r="AN138" s="66"/>
      <c r="AO138" s="66"/>
      <c r="AP138" s="66"/>
      <c r="AQ138" s="66"/>
      <c r="AR138" s="66"/>
      <c r="AS138" s="66"/>
      <c r="AT138" s="66"/>
    </row>
    <row r="139" spans="1:46" ht="30">
      <c r="A139" s="33">
        <v>122</v>
      </c>
      <c r="B139" s="34" t="s">
        <v>201</v>
      </c>
      <c r="C139" s="20" t="s">
        <v>10</v>
      </c>
      <c r="D139" s="55" t="s">
        <v>191</v>
      </c>
      <c r="E139" s="84"/>
      <c r="F139" s="84"/>
      <c r="G139" s="84"/>
      <c r="H139" s="85"/>
      <c r="I139" s="85"/>
      <c r="J139" s="85"/>
      <c r="K139" s="66"/>
      <c r="L139" s="66"/>
      <c r="M139" s="66"/>
      <c r="N139" s="66"/>
      <c r="O139" s="66"/>
      <c r="P139" s="66"/>
      <c r="Q139" s="66"/>
      <c r="R139" s="66"/>
      <c r="S139" s="97"/>
      <c r="T139" s="97"/>
      <c r="U139" s="97"/>
      <c r="V139" s="97"/>
      <c r="W139" s="97"/>
      <c r="X139" s="97"/>
      <c r="Y139" s="66"/>
      <c r="Z139" s="66"/>
      <c r="AA139" s="101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104"/>
      <c r="AM139" s="66"/>
      <c r="AN139" s="66"/>
      <c r="AO139" s="66"/>
      <c r="AP139" s="66"/>
      <c r="AQ139" s="66"/>
      <c r="AR139" s="66"/>
      <c r="AS139" s="66"/>
      <c r="AT139" s="66"/>
    </row>
    <row r="140" spans="1:46" ht="30">
      <c r="A140" s="11">
        <v>123</v>
      </c>
      <c r="B140" s="34" t="s">
        <v>202</v>
      </c>
      <c r="C140" s="20" t="s">
        <v>10</v>
      </c>
      <c r="D140" s="55" t="s">
        <v>191</v>
      </c>
      <c r="E140" s="84"/>
      <c r="F140" s="84"/>
      <c r="G140" s="84"/>
      <c r="H140" s="85"/>
      <c r="I140" s="85"/>
      <c r="J140" s="85"/>
      <c r="K140" s="66"/>
      <c r="L140" s="66"/>
      <c r="M140" s="66"/>
      <c r="N140" s="66"/>
      <c r="O140" s="66"/>
      <c r="P140" s="66"/>
      <c r="Q140" s="66"/>
      <c r="R140" s="66"/>
      <c r="S140" s="97"/>
      <c r="T140" s="97"/>
      <c r="U140" s="97"/>
      <c r="V140" s="97"/>
      <c r="W140" s="97"/>
      <c r="X140" s="97"/>
      <c r="Y140" s="66"/>
      <c r="Z140" s="66"/>
      <c r="AA140" s="101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104"/>
      <c r="AM140" s="66"/>
      <c r="AN140" s="66"/>
      <c r="AO140" s="66"/>
      <c r="AP140" s="66"/>
      <c r="AQ140" s="66"/>
      <c r="AR140" s="66"/>
      <c r="AS140" s="66"/>
      <c r="AT140" s="66"/>
    </row>
    <row r="141" spans="1:46" s="123" customFormat="1" ht="28.5">
      <c r="A141" s="113"/>
      <c r="B141" s="114" t="s">
        <v>203</v>
      </c>
      <c r="C141" s="115"/>
      <c r="D141" s="116"/>
      <c r="E141" s="117"/>
      <c r="F141" s="117"/>
      <c r="G141" s="117"/>
      <c r="H141" s="118"/>
      <c r="I141" s="118"/>
      <c r="J141" s="118"/>
      <c r="K141" s="119"/>
      <c r="L141" s="119"/>
      <c r="M141" s="119"/>
      <c r="N141" s="119"/>
      <c r="O141" s="119"/>
      <c r="P141" s="119"/>
      <c r="Q141" s="119"/>
      <c r="R141" s="119"/>
      <c r="S141" s="120"/>
      <c r="T141" s="120"/>
      <c r="U141" s="120"/>
      <c r="V141" s="120"/>
      <c r="W141" s="120"/>
      <c r="X141" s="120"/>
      <c r="Y141" s="119"/>
      <c r="Z141" s="119"/>
      <c r="AA141" s="121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22"/>
      <c r="AM141" s="119"/>
      <c r="AN141" s="119"/>
      <c r="AO141" s="119"/>
      <c r="AP141" s="119"/>
      <c r="AQ141" s="119"/>
      <c r="AR141" s="119"/>
      <c r="AS141" s="119"/>
      <c r="AT141" s="119"/>
    </row>
    <row r="142" spans="1:46" ht="30">
      <c r="A142" s="42">
        <v>124</v>
      </c>
      <c r="B142" s="43" t="s">
        <v>204</v>
      </c>
      <c r="C142" s="20" t="s">
        <v>56</v>
      </c>
      <c r="D142" s="55" t="s">
        <v>205</v>
      </c>
      <c r="E142" s="84" t="s">
        <v>239</v>
      </c>
      <c r="F142" s="84" t="s">
        <v>228</v>
      </c>
      <c r="G142" s="84">
        <v>22226</v>
      </c>
      <c r="H142" s="85">
        <f>I142/20</f>
        <v>13.053999999999998</v>
      </c>
      <c r="I142" s="85">
        <v>261.08</v>
      </c>
      <c r="J142" s="139">
        <f>H142*40</f>
        <v>522.16</v>
      </c>
      <c r="K142" s="66">
        <v>1</v>
      </c>
      <c r="L142" s="67"/>
      <c r="M142" s="66"/>
      <c r="N142" s="66"/>
      <c r="O142" s="66"/>
      <c r="P142" s="66"/>
      <c r="Q142" s="66"/>
      <c r="R142" s="66"/>
      <c r="S142" s="100"/>
      <c r="T142" s="97"/>
      <c r="U142" s="97"/>
      <c r="V142" s="97"/>
      <c r="W142" s="97"/>
      <c r="X142" s="97"/>
      <c r="Y142" s="66"/>
      <c r="Z142" s="67"/>
      <c r="AA142" s="101"/>
      <c r="AB142" s="66"/>
      <c r="AC142" s="66"/>
      <c r="AD142" s="66"/>
      <c r="AE142" s="66"/>
      <c r="AF142" s="66"/>
      <c r="AG142" s="67"/>
      <c r="AH142" s="66"/>
      <c r="AI142" s="66"/>
      <c r="AJ142" s="66"/>
      <c r="AK142" s="66"/>
      <c r="AL142" s="104"/>
      <c r="AM142" s="66"/>
      <c r="AN142" s="67"/>
      <c r="AO142" s="66"/>
      <c r="AP142" s="66"/>
      <c r="AQ142" s="66"/>
      <c r="AR142" s="66"/>
      <c r="AS142" s="66"/>
      <c r="AT142" s="66"/>
    </row>
    <row r="143" spans="1:46" ht="30">
      <c r="A143" s="44">
        <v>125</v>
      </c>
      <c r="B143" s="43" t="s">
        <v>206</v>
      </c>
      <c r="C143" s="20" t="s">
        <v>56</v>
      </c>
      <c r="D143" s="55" t="s">
        <v>205</v>
      </c>
      <c r="E143" s="84" t="s">
        <v>239</v>
      </c>
      <c r="F143" s="84" t="s">
        <v>228</v>
      </c>
      <c r="G143" s="84">
        <v>22231</v>
      </c>
      <c r="H143" s="85">
        <f t="shared" ref="H143:H150" si="5">I143/20</f>
        <v>13.053999999999998</v>
      </c>
      <c r="I143" s="85">
        <v>261.08</v>
      </c>
      <c r="J143" s="139">
        <f t="shared" ref="J143:J150" si="6">H143*40</f>
        <v>522.16</v>
      </c>
      <c r="K143" s="66">
        <v>1</v>
      </c>
      <c r="L143" s="66"/>
      <c r="M143" s="66"/>
      <c r="N143" s="66"/>
      <c r="O143" s="66"/>
      <c r="P143" s="66"/>
      <c r="Q143" s="66"/>
      <c r="R143" s="66"/>
      <c r="S143" s="97"/>
      <c r="T143" s="97"/>
      <c r="U143" s="97"/>
      <c r="V143" s="97"/>
      <c r="W143" s="97"/>
      <c r="X143" s="97"/>
      <c r="Y143" s="66"/>
      <c r="Z143" s="66"/>
      <c r="AA143" s="101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104"/>
      <c r="AM143" s="66"/>
      <c r="AN143" s="66"/>
      <c r="AO143" s="66"/>
      <c r="AP143" s="66"/>
      <c r="AQ143" s="66"/>
      <c r="AR143" s="66"/>
      <c r="AS143" s="66"/>
      <c r="AT143" s="66"/>
    </row>
    <row r="144" spans="1:46" ht="30">
      <c r="A144" s="44">
        <v>126</v>
      </c>
      <c r="B144" s="43" t="s">
        <v>207</v>
      </c>
      <c r="C144" s="20" t="s">
        <v>56</v>
      </c>
      <c r="D144" s="55" t="s">
        <v>205</v>
      </c>
      <c r="E144" s="86" t="s">
        <v>239</v>
      </c>
      <c r="F144" s="86" t="s">
        <v>228</v>
      </c>
      <c r="G144" s="86">
        <v>421040</v>
      </c>
      <c r="H144" s="87">
        <v>18.13</v>
      </c>
      <c r="I144" s="87">
        <v>362.6</v>
      </c>
      <c r="J144" s="139">
        <f t="shared" si="6"/>
        <v>725.19999999999993</v>
      </c>
      <c r="K144" s="66">
        <v>1</v>
      </c>
      <c r="L144" s="66"/>
      <c r="M144" s="66"/>
      <c r="N144" s="66"/>
      <c r="O144" s="66"/>
      <c r="P144" s="66"/>
      <c r="Q144" s="66"/>
      <c r="R144" s="66"/>
      <c r="S144" s="97"/>
      <c r="T144" s="97"/>
      <c r="U144" s="97"/>
      <c r="V144" s="97"/>
      <c r="W144" s="97"/>
      <c r="X144" s="97"/>
      <c r="Y144" s="66"/>
      <c r="Z144" s="66"/>
      <c r="AA144" s="101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104"/>
      <c r="AM144" s="66"/>
      <c r="AN144" s="66"/>
      <c r="AO144" s="66"/>
      <c r="AP144" s="66"/>
      <c r="AQ144" s="66"/>
      <c r="AR144" s="66"/>
      <c r="AS144" s="66"/>
      <c r="AT144" s="66"/>
    </row>
    <row r="145" spans="1:46" ht="30">
      <c r="A145" s="44">
        <v>127</v>
      </c>
      <c r="B145" s="43" t="s">
        <v>208</v>
      </c>
      <c r="C145" s="20" t="s">
        <v>56</v>
      </c>
      <c r="D145" s="55" t="s">
        <v>205</v>
      </c>
      <c r="E145" s="84" t="s">
        <v>239</v>
      </c>
      <c r="F145" s="84" t="s">
        <v>228</v>
      </c>
      <c r="G145" s="84">
        <v>22216</v>
      </c>
      <c r="H145" s="85">
        <f t="shared" si="5"/>
        <v>13.053999999999998</v>
      </c>
      <c r="I145" s="85">
        <v>261.08</v>
      </c>
      <c r="J145" s="139">
        <f t="shared" si="6"/>
        <v>522.16</v>
      </c>
      <c r="K145" s="66">
        <v>1</v>
      </c>
      <c r="L145" s="66"/>
      <c r="M145" s="66"/>
      <c r="N145" s="66"/>
      <c r="O145" s="66"/>
      <c r="P145" s="66"/>
      <c r="Q145" s="66"/>
      <c r="R145" s="66"/>
      <c r="S145" s="97"/>
      <c r="T145" s="97"/>
      <c r="U145" s="97"/>
      <c r="V145" s="97"/>
      <c r="W145" s="97"/>
      <c r="X145" s="97"/>
      <c r="Y145" s="66"/>
      <c r="Z145" s="66"/>
      <c r="AA145" s="101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104"/>
      <c r="AM145" s="66"/>
      <c r="AN145" s="66"/>
      <c r="AO145" s="66"/>
      <c r="AP145" s="66"/>
      <c r="AQ145" s="66"/>
      <c r="AR145" s="66"/>
      <c r="AS145" s="66"/>
      <c r="AT145" s="66"/>
    </row>
    <row r="146" spans="1:46" ht="30">
      <c r="A146" s="45">
        <v>128</v>
      </c>
      <c r="B146" s="43" t="s">
        <v>209</v>
      </c>
      <c r="C146" s="20" t="s">
        <v>56</v>
      </c>
      <c r="D146" s="55" t="s">
        <v>205</v>
      </c>
      <c r="E146" s="84" t="s">
        <v>239</v>
      </c>
      <c r="F146" s="84" t="s">
        <v>228</v>
      </c>
      <c r="G146" s="84">
        <v>22276</v>
      </c>
      <c r="H146" s="85">
        <f t="shared" si="5"/>
        <v>13.053999999999998</v>
      </c>
      <c r="I146" s="85">
        <v>261.08</v>
      </c>
      <c r="J146" s="139">
        <f t="shared" si="6"/>
        <v>522.16</v>
      </c>
      <c r="K146" s="66">
        <v>1</v>
      </c>
      <c r="L146" s="66"/>
      <c r="M146" s="66"/>
      <c r="N146" s="66"/>
      <c r="O146" s="66"/>
      <c r="P146" s="66"/>
      <c r="Q146" s="66"/>
      <c r="R146" s="66"/>
      <c r="S146" s="97"/>
      <c r="T146" s="97"/>
      <c r="U146" s="97"/>
      <c r="V146" s="97"/>
      <c r="W146" s="97"/>
      <c r="X146" s="97"/>
      <c r="Y146" s="66"/>
      <c r="Z146" s="66"/>
      <c r="AA146" s="101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104"/>
      <c r="AM146" s="66"/>
      <c r="AN146" s="66"/>
      <c r="AO146" s="66"/>
      <c r="AP146" s="66"/>
      <c r="AQ146" s="66"/>
      <c r="AR146" s="66"/>
      <c r="AS146" s="66"/>
      <c r="AT146" s="66"/>
    </row>
    <row r="147" spans="1:46" ht="30">
      <c r="A147" s="44">
        <v>129</v>
      </c>
      <c r="B147" s="43" t="s">
        <v>210</v>
      </c>
      <c r="C147" s="20" t="s">
        <v>56</v>
      </c>
      <c r="D147" s="55" t="s">
        <v>205</v>
      </c>
      <c r="E147" s="84" t="s">
        <v>239</v>
      </c>
      <c r="F147" s="84" t="s">
        <v>228</v>
      </c>
      <c r="G147" s="84">
        <v>413065</v>
      </c>
      <c r="H147" s="85">
        <f t="shared" si="5"/>
        <v>13.053999999999998</v>
      </c>
      <c r="I147" s="85">
        <v>261.08</v>
      </c>
      <c r="J147" s="139">
        <f t="shared" si="6"/>
        <v>522.16</v>
      </c>
      <c r="K147" s="66">
        <v>1</v>
      </c>
      <c r="L147" s="66"/>
      <c r="M147" s="66"/>
      <c r="N147" s="66"/>
      <c r="O147" s="66"/>
      <c r="P147" s="66"/>
      <c r="Q147" s="66"/>
      <c r="R147" s="66"/>
      <c r="S147" s="97"/>
      <c r="T147" s="97"/>
      <c r="U147" s="97"/>
      <c r="V147" s="97"/>
      <c r="W147" s="97"/>
      <c r="X147" s="97"/>
      <c r="Y147" s="66"/>
      <c r="Z147" s="66"/>
      <c r="AA147" s="101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104"/>
      <c r="AM147" s="66"/>
      <c r="AN147" s="66"/>
      <c r="AO147" s="66"/>
      <c r="AP147" s="66"/>
      <c r="AQ147" s="66"/>
      <c r="AR147" s="66"/>
      <c r="AS147" s="66"/>
      <c r="AT147" s="66"/>
    </row>
    <row r="148" spans="1:46" ht="30">
      <c r="A148" s="44">
        <v>130</v>
      </c>
      <c r="B148" s="43" t="s">
        <v>211</v>
      </c>
      <c r="C148" s="20" t="s">
        <v>56</v>
      </c>
      <c r="D148" s="55" t="s">
        <v>205</v>
      </c>
      <c r="E148" s="84" t="s">
        <v>239</v>
      </c>
      <c r="F148" s="84" t="s">
        <v>228</v>
      </c>
      <c r="G148" s="84">
        <v>413404</v>
      </c>
      <c r="H148" s="85">
        <f t="shared" si="5"/>
        <v>13.053999999999998</v>
      </c>
      <c r="I148" s="85">
        <v>261.08</v>
      </c>
      <c r="J148" s="139">
        <f t="shared" si="6"/>
        <v>522.16</v>
      </c>
      <c r="K148" s="66">
        <v>1</v>
      </c>
      <c r="L148" s="66"/>
      <c r="M148" s="66"/>
      <c r="N148" s="66"/>
      <c r="O148" s="66"/>
      <c r="P148" s="66"/>
      <c r="Q148" s="66"/>
      <c r="R148" s="66"/>
      <c r="S148" s="97"/>
      <c r="T148" s="97"/>
      <c r="U148" s="97"/>
      <c r="V148" s="97"/>
      <c r="W148" s="97"/>
      <c r="X148" s="97"/>
      <c r="Y148" s="66"/>
      <c r="Z148" s="66"/>
      <c r="AA148" s="102"/>
      <c r="AB148" s="103"/>
      <c r="AC148" s="66"/>
      <c r="AD148" s="66"/>
      <c r="AE148" s="66"/>
      <c r="AF148" s="66"/>
      <c r="AG148" s="66"/>
      <c r="AH148" s="66"/>
      <c r="AI148" s="66"/>
      <c r="AJ148" s="66"/>
      <c r="AK148" s="66"/>
      <c r="AL148" s="104"/>
      <c r="AM148" s="66"/>
      <c r="AN148" s="66"/>
      <c r="AO148" s="66"/>
      <c r="AP148" s="66"/>
      <c r="AQ148" s="66"/>
      <c r="AR148" s="66"/>
      <c r="AS148" s="66"/>
      <c r="AT148" s="66"/>
    </row>
    <row r="149" spans="1:46">
      <c r="A149" s="44">
        <v>131</v>
      </c>
      <c r="B149" s="46" t="s">
        <v>212</v>
      </c>
      <c r="C149" s="24" t="s">
        <v>213</v>
      </c>
      <c r="D149" s="61" t="s">
        <v>205</v>
      </c>
      <c r="E149" s="84" t="s">
        <v>239</v>
      </c>
      <c r="F149" s="84" t="s">
        <v>228</v>
      </c>
      <c r="G149" s="84">
        <v>21342</v>
      </c>
      <c r="H149" s="85">
        <f>I149/20</f>
        <v>10.85</v>
      </c>
      <c r="I149" s="85">
        <v>217</v>
      </c>
      <c r="J149" s="139">
        <f t="shared" si="6"/>
        <v>434</v>
      </c>
      <c r="K149" s="66">
        <v>1</v>
      </c>
      <c r="L149" s="66"/>
      <c r="M149" s="66"/>
      <c r="N149" s="66"/>
      <c r="O149" s="66"/>
      <c r="P149" s="66"/>
      <c r="Q149" s="66"/>
      <c r="R149" s="66"/>
      <c r="S149" s="97"/>
      <c r="T149" s="97"/>
      <c r="U149" s="97"/>
      <c r="V149" s="97"/>
      <c r="W149" s="97"/>
      <c r="X149" s="97"/>
      <c r="Y149" s="66"/>
      <c r="Z149" s="66"/>
      <c r="AA149" s="101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104"/>
      <c r="AM149" s="66"/>
      <c r="AN149" s="66"/>
      <c r="AO149" s="66"/>
      <c r="AP149" s="66"/>
      <c r="AQ149" s="66"/>
      <c r="AR149" s="66"/>
      <c r="AS149" s="66"/>
      <c r="AT149" s="66"/>
    </row>
    <row r="150" spans="1:46" s="168" customFormat="1">
      <c r="A150" s="163">
        <v>132</v>
      </c>
      <c r="B150" s="164" t="s">
        <v>214</v>
      </c>
      <c r="C150" s="165" t="s">
        <v>213</v>
      </c>
      <c r="D150" s="166" t="s">
        <v>205</v>
      </c>
      <c r="E150" s="84" t="s">
        <v>239</v>
      </c>
      <c r="F150" s="84" t="s">
        <v>228</v>
      </c>
      <c r="G150" s="84">
        <v>21341</v>
      </c>
      <c r="H150" s="85">
        <f t="shared" si="5"/>
        <v>10.85</v>
      </c>
      <c r="I150" s="85">
        <v>217</v>
      </c>
      <c r="J150" s="139">
        <f t="shared" si="6"/>
        <v>434</v>
      </c>
      <c r="K150" s="66">
        <v>1</v>
      </c>
      <c r="L150" s="66"/>
      <c r="M150" s="66"/>
      <c r="N150" s="66"/>
      <c r="O150" s="66"/>
      <c r="P150" s="66"/>
      <c r="Q150" s="66"/>
      <c r="R150" s="66"/>
      <c r="S150" s="167"/>
      <c r="T150" s="167"/>
      <c r="U150" s="167"/>
      <c r="V150" s="167"/>
      <c r="W150" s="167"/>
      <c r="X150" s="167"/>
      <c r="Y150" s="66"/>
      <c r="Z150" s="66"/>
      <c r="AA150" s="101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104"/>
      <c r="AM150" s="66"/>
      <c r="AN150" s="66"/>
      <c r="AO150" s="66"/>
      <c r="AP150" s="66"/>
      <c r="AQ150" s="66"/>
      <c r="AR150" s="66"/>
      <c r="AS150" s="66"/>
      <c r="AT150" s="66"/>
    </row>
    <row r="151" spans="1:46" s="150" customFormat="1" ht="15.75" thickBot="1">
      <c r="A151" s="149"/>
      <c r="B151" s="151"/>
      <c r="C151" s="154"/>
      <c r="D151" s="59"/>
    </row>
    <row r="152" spans="1:46" s="150" customFormat="1" ht="15.75" thickBot="1">
      <c r="A152" s="188"/>
      <c r="B152" s="187" t="s">
        <v>383</v>
      </c>
    </row>
    <row r="153" spans="1:46" s="150" customFormat="1" ht="15.75" thickBot="1">
      <c r="A153" s="149"/>
      <c r="B153" s="187"/>
    </row>
    <row r="154" spans="1:46" s="150" customFormat="1" ht="15.75" thickBot="1">
      <c r="A154" s="189"/>
      <c r="B154" s="187" t="s">
        <v>384</v>
      </c>
    </row>
    <row r="155" spans="1:46" s="150" customFormat="1" ht="19.5" thickBot="1">
      <c r="A155" s="149"/>
      <c r="B155" s="187"/>
      <c r="C155" s="152"/>
      <c r="D155" s="153"/>
    </row>
    <row r="156" spans="1:46" s="150" customFormat="1" ht="15.75" thickBot="1">
      <c r="A156" s="190"/>
      <c r="B156" s="187" t="s">
        <v>385</v>
      </c>
      <c r="C156" s="154"/>
      <c r="D156" s="59"/>
    </row>
    <row r="157" spans="1:46" s="150" customFormat="1">
      <c r="A157" s="149"/>
      <c r="B157" s="151"/>
      <c r="C157" s="154"/>
      <c r="D157" s="59"/>
    </row>
    <row r="158" spans="1:46" s="150" customFormat="1">
      <c r="A158" s="149"/>
      <c r="B158" s="151"/>
      <c r="C158" s="154"/>
      <c r="D158" s="59"/>
    </row>
    <row r="159" spans="1:46" s="150" customFormat="1">
      <c r="A159" s="149"/>
      <c r="B159" s="151"/>
      <c r="C159" s="154"/>
      <c r="D159" s="59"/>
    </row>
    <row r="160" spans="1:46" s="150" customFormat="1">
      <c r="A160" s="149"/>
      <c r="B160" s="155"/>
      <c r="C160" s="156"/>
      <c r="D160" s="157"/>
    </row>
    <row r="161" spans="1:4" s="150" customFormat="1">
      <c r="A161" s="149"/>
      <c r="B161" s="155"/>
      <c r="C161" s="156"/>
      <c r="D161" s="157"/>
    </row>
    <row r="162" spans="1:4" s="150" customFormat="1">
      <c r="A162" s="149"/>
      <c r="B162" s="155"/>
      <c r="C162" s="156"/>
      <c r="D162" s="157"/>
    </row>
    <row r="163" spans="1:4" s="150" customFormat="1">
      <c r="A163" s="149"/>
      <c r="B163" s="155"/>
      <c r="C163" s="156"/>
      <c r="D163" s="157"/>
    </row>
    <row r="164" spans="1:4" s="150" customFormat="1">
      <c r="A164" s="149"/>
      <c r="B164" s="155"/>
      <c r="C164" s="156"/>
      <c r="D164" s="157"/>
    </row>
    <row r="165" spans="1:4" s="150" customFormat="1">
      <c r="A165" s="149"/>
      <c r="B165" s="155"/>
      <c r="C165" s="156"/>
      <c r="D165" s="157"/>
    </row>
    <row r="166" spans="1:4" s="150" customFormat="1">
      <c r="A166" s="149"/>
      <c r="B166" s="155"/>
      <c r="C166" s="156"/>
      <c r="D166" s="157"/>
    </row>
    <row r="167" spans="1:4" s="150" customFormat="1">
      <c r="A167" s="149"/>
      <c r="B167" s="155"/>
      <c r="C167" s="156"/>
      <c r="D167" s="157"/>
    </row>
    <row r="168" spans="1:4" s="150" customFormat="1">
      <c r="A168" s="149"/>
      <c r="B168" s="155"/>
      <c r="C168" s="156"/>
      <c r="D168" s="157"/>
    </row>
    <row r="169" spans="1:4" s="150" customFormat="1">
      <c r="A169" s="149"/>
      <c r="B169" s="155"/>
      <c r="C169" s="156"/>
      <c r="D169" s="157"/>
    </row>
    <row r="170" spans="1:4" s="150" customFormat="1">
      <c r="A170" s="149"/>
      <c r="B170" s="155"/>
      <c r="C170" s="156"/>
      <c r="D170" s="157"/>
    </row>
    <row r="171" spans="1:4" s="150" customFormat="1">
      <c r="A171" s="149"/>
      <c r="B171" s="155"/>
      <c r="C171" s="156"/>
      <c r="D171" s="157"/>
    </row>
    <row r="172" spans="1:4" s="150" customFormat="1">
      <c r="A172" s="149"/>
      <c r="B172" s="158"/>
      <c r="C172" s="156"/>
      <c r="D172" s="157"/>
    </row>
    <row r="173" spans="1:4" s="150" customFormat="1">
      <c r="A173" s="149"/>
      <c r="B173" s="159"/>
      <c r="C173" s="160"/>
      <c r="D173" s="157"/>
    </row>
    <row r="174" spans="1:4" s="150" customFormat="1">
      <c r="A174" s="149"/>
      <c r="B174" s="161"/>
      <c r="C174" s="160"/>
      <c r="D174" s="162"/>
    </row>
    <row r="175" spans="1:4">
      <c r="A175" s="45"/>
      <c r="B175" s="146"/>
      <c r="C175" s="147"/>
      <c r="D175" s="148"/>
    </row>
    <row r="176" spans="1:4">
      <c r="A176" s="44"/>
      <c r="B176" s="19"/>
      <c r="C176" s="20"/>
      <c r="D176" s="21"/>
    </row>
    <row r="177" spans="1:4">
      <c r="A177" s="44"/>
      <c r="B177" s="19"/>
      <c r="C177" s="20"/>
      <c r="D177" s="21"/>
    </row>
    <row r="178" spans="1:4">
      <c r="A178" s="44"/>
      <c r="B178" s="19"/>
      <c r="C178" s="20"/>
      <c r="D178" s="21"/>
    </row>
    <row r="179" spans="1:4">
      <c r="A179" s="44"/>
      <c r="B179" s="19"/>
      <c r="C179" s="20"/>
      <c r="D179" s="21"/>
    </row>
    <row r="180" spans="1:4">
      <c r="A180" s="44"/>
      <c r="B180" s="19"/>
      <c r="C180" s="20"/>
      <c r="D180" s="21"/>
    </row>
    <row r="181" spans="1:4">
      <c r="A181" s="44"/>
      <c r="B181" s="19"/>
      <c r="C181" s="20"/>
      <c r="D181" s="21"/>
    </row>
    <row r="182" spans="1:4">
      <c r="A182" s="44"/>
      <c r="B182" s="19"/>
      <c r="C182" s="20"/>
      <c r="D182" s="21"/>
    </row>
    <row r="183" spans="1:4">
      <c r="A183" s="44"/>
      <c r="B183" s="19"/>
      <c r="C183" s="20"/>
      <c r="D183" s="21"/>
    </row>
    <row r="184" spans="1:4">
      <c r="A184" s="44"/>
      <c r="B184" s="15"/>
      <c r="C184" s="13"/>
      <c r="D184" s="16"/>
    </row>
    <row r="185" spans="1:4">
      <c r="A185" s="44"/>
      <c r="B185" s="34"/>
      <c r="C185" s="20"/>
      <c r="D185" s="16"/>
    </row>
    <row r="186" spans="1:4">
      <c r="A186" s="44"/>
      <c r="B186" s="34"/>
      <c r="C186" s="20"/>
      <c r="D186" s="16"/>
    </row>
    <row r="187" spans="1:4">
      <c r="B187" s="41"/>
    </row>
    <row r="188" spans="1:4">
      <c r="A188" s="51"/>
      <c r="B188" s="34"/>
      <c r="C188" s="20"/>
      <c r="D188" s="16"/>
    </row>
    <row r="189" spans="1:4">
      <c r="A189" s="44"/>
      <c r="B189" s="34"/>
      <c r="C189" s="20"/>
      <c r="D189" s="16"/>
    </row>
    <row r="190" spans="1:4">
      <c r="A190" s="51"/>
      <c r="B190" s="34"/>
      <c r="C190" s="20"/>
      <c r="D190" s="16"/>
    </row>
    <row r="191" spans="1:4">
      <c r="A191" s="44"/>
      <c r="B191" s="34"/>
      <c r="C191" s="20"/>
      <c r="D191" s="16"/>
    </row>
    <row r="192" spans="1:4">
      <c r="A192" s="51"/>
      <c r="B192" s="34"/>
      <c r="C192" s="20"/>
      <c r="D192" s="16"/>
    </row>
    <row r="193" spans="1:4">
      <c r="A193" s="44"/>
      <c r="B193" s="34"/>
      <c r="C193" s="20"/>
      <c r="D193" s="16"/>
    </row>
    <row r="194" spans="1:4">
      <c r="A194" s="51"/>
      <c r="B194" s="34"/>
      <c r="C194" s="20"/>
      <c r="D194" s="16"/>
    </row>
    <row r="195" spans="1:4">
      <c r="A195" s="44"/>
      <c r="B195" s="34"/>
      <c r="C195" s="20"/>
      <c r="D195" s="16"/>
    </row>
    <row r="196" spans="1:4">
      <c r="A196" s="51"/>
      <c r="B196" s="34"/>
      <c r="C196" s="20"/>
      <c r="D196" s="16"/>
    </row>
    <row r="197" spans="1:4">
      <c r="A197" s="44"/>
      <c r="B197" s="34"/>
      <c r="C197" s="20"/>
      <c r="D197" s="16"/>
    </row>
    <row r="198" spans="1:4">
      <c r="A198" s="51"/>
      <c r="B198" s="34"/>
      <c r="C198" s="20"/>
      <c r="D198" s="16"/>
    </row>
    <row r="199" spans="1:4">
      <c r="A199" s="44"/>
      <c r="B199" s="34"/>
      <c r="C199" s="20"/>
      <c r="D199" s="16"/>
    </row>
    <row r="200" spans="1:4">
      <c r="A200" s="51"/>
      <c r="B200" s="34"/>
      <c r="C200" s="20"/>
      <c r="D200" s="16"/>
    </row>
    <row r="201" spans="1:4">
      <c r="A201" s="44"/>
      <c r="B201" s="34"/>
      <c r="C201" s="20"/>
      <c r="D201" s="16"/>
    </row>
    <row r="202" spans="1:4">
      <c r="A202" s="44"/>
      <c r="B202" s="39"/>
    </row>
    <row r="203" spans="1:4">
      <c r="A203" s="44"/>
      <c r="B203" s="43"/>
      <c r="C203" s="20"/>
      <c r="D203" s="16"/>
    </row>
    <row r="204" spans="1:4">
      <c r="A204" s="44"/>
      <c r="B204" s="43"/>
      <c r="C204" s="20"/>
      <c r="D204" s="16"/>
    </row>
    <row r="205" spans="1:4">
      <c r="A205" s="44"/>
      <c r="B205" s="43"/>
      <c r="C205" s="20"/>
      <c r="D205" s="16"/>
    </row>
    <row r="206" spans="1:4">
      <c r="A206" s="44"/>
      <c r="B206" s="43"/>
      <c r="C206" s="20"/>
      <c r="D206" s="16"/>
    </row>
    <row r="207" spans="1:4">
      <c r="A207" s="44"/>
      <c r="B207" s="43"/>
      <c r="C207" s="20"/>
      <c r="D207" s="16"/>
    </row>
    <row r="208" spans="1:4">
      <c r="A208" s="44"/>
      <c r="B208" s="43"/>
      <c r="C208" s="20"/>
      <c r="D208" s="16"/>
    </row>
    <row r="209" spans="1:4">
      <c r="A209" s="44"/>
      <c r="B209" s="43"/>
      <c r="C209" s="20"/>
      <c r="D209" s="16"/>
    </row>
    <row r="210" spans="1:4">
      <c r="A210" s="52"/>
      <c r="B210" s="46"/>
      <c r="C210" s="24"/>
      <c r="D210" s="47"/>
    </row>
    <row r="211" spans="1:4">
      <c r="A211" s="44"/>
      <c r="B211" s="34"/>
      <c r="C211" s="20"/>
      <c r="D211" s="16"/>
    </row>
    <row r="212" spans="1:4">
      <c r="A212" s="44"/>
      <c r="B212" s="48"/>
      <c r="C212" s="49"/>
      <c r="D212" s="50"/>
    </row>
  </sheetData>
  <sheetProtection selectLockedCells="1" selectUnlockedCells="1"/>
  <mergeCells count="9">
    <mergeCell ref="AG1:AM2"/>
    <mergeCell ref="AN1:AT2"/>
    <mergeCell ref="A1:D1"/>
    <mergeCell ref="A2:D2"/>
    <mergeCell ref="B6:D6"/>
    <mergeCell ref="E1:K2"/>
    <mergeCell ref="L1:R2"/>
    <mergeCell ref="S1:Y2"/>
    <mergeCell ref="Z1:AF2"/>
  </mergeCells>
  <phoneticPr fontId="0" type="noConversion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 Milanova</dc:creator>
  <cp:lastModifiedBy>Elizabet Milanova</cp:lastModifiedBy>
  <dcterms:created xsi:type="dcterms:W3CDTF">2020-05-28T10:58:09Z</dcterms:created>
  <dcterms:modified xsi:type="dcterms:W3CDTF">2020-11-10T12:41:45Z</dcterms:modified>
</cp:coreProperties>
</file>